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01 - Výměna střešní kry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'0101 - Výměna střešní kry...'!$C$102:$K$1237</definedName>
    <definedName name="_xlnm.Print_Area" localSheetId="1">'0101 - Výměna střešní kry...'!$C$4:$J$41,'0101 - Výměna střešní kry...'!$C$47:$J$82,'0101 - Výměna střešní kry...'!$C$88:$J$1237</definedName>
    <definedName name="_xlnm.Print_Titles" localSheetId="1">'0101 - Výměna střešní kry...'!$102:$102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1235"/>
  <c r="BH1235"/>
  <c r="BG1235"/>
  <c r="BF1235"/>
  <c r="T1235"/>
  <c r="R1235"/>
  <c r="P1235"/>
  <c r="BI1233"/>
  <c r="BH1233"/>
  <c r="BG1233"/>
  <c r="BF1233"/>
  <c r="T1233"/>
  <c r="R1233"/>
  <c r="P1233"/>
  <c r="BI1231"/>
  <c r="BH1231"/>
  <c r="BG1231"/>
  <c r="BF1231"/>
  <c r="T1231"/>
  <c r="R1231"/>
  <c r="P1231"/>
  <c r="BI1229"/>
  <c r="BH1229"/>
  <c r="BG1229"/>
  <c r="BF1229"/>
  <c r="T1229"/>
  <c r="R1229"/>
  <c r="P1229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15"/>
  <c r="BH1215"/>
  <c r="BG1215"/>
  <c r="BF1215"/>
  <c r="T1215"/>
  <c r="R1215"/>
  <c r="P1215"/>
  <c r="BI1209"/>
  <c r="BH1209"/>
  <c r="BG1209"/>
  <c r="BF1209"/>
  <c r="T1209"/>
  <c r="R1209"/>
  <c r="P1209"/>
  <c r="BI1202"/>
  <c r="BH1202"/>
  <c r="BG1202"/>
  <c r="BF1202"/>
  <c r="T1202"/>
  <c r="R1202"/>
  <c r="P1202"/>
  <c r="BI1186"/>
  <c r="BH1186"/>
  <c r="BG1186"/>
  <c r="BF1186"/>
  <c r="T1186"/>
  <c r="R1186"/>
  <c r="P1186"/>
  <c r="BI1170"/>
  <c r="BH1170"/>
  <c r="BG1170"/>
  <c r="BF1170"/>
  <c r="T1170"/>
  <c r="R1170"/>
  <c r="P1170"/>
  <c r="BI1154"/>
  <c r="BH1154"/>
  <c r="BG1154"/>
  <c r="BF1154"/>
  <c r="T1154"/>
  <c r="R1154"/>
  <c r="P1154"/>
  <c r="BI1151"/>
  <c r="BH1151"/>
  <c r="BG1151"/>
  <c r="BF1151"/>
  <c r="T1151"/>
  <c r="R1151"/>
  <c r="P1151"/>
  <c r="BI1149"/>
  <c r="BH1149"/>
  <c r="BG1149"/>
  <c r="BF1149"/>
  <c r="T1149"/>
  <c r="R1149"/>
  <c r="P1149"/>
  <c r="BI1139"/>
  <c r="BH1139"/>
  <c r="BG1139"/>
  <c r="BF1139"/>
  <c r="T1139"/>
  <c r="R1139"/>
  <c r="P1139"/>
  <c r="BI1131"/>
  <c r="BH1131"/>
  <c r="BG1131"/>
  <c r="BF1131"/>
  <c r="T1131"/>
  <c r="R1131"/>
  <c r="P1131"/>
  <c r="BI1126"/>
  <c r="BH1126"/>
  <c r="BG1126"/>
  <c r="BF1126"/>
  <c r="T1126"/>
  <c r="R1126"/>
  <c r="P1126"/>
  <c r="BI1121"/>
  <c r="BH1121"/>
  <c r="BG1121"/>
  <c r="BF1121"/>
  <c r="T1121"/>
  <c r="R1121"/>
  <c r="P1121"/>
  <c r="BI1115"/>
  <c r="BH1115"/>
  <c r="BG1115"/>
  <c r="BF1115"/>
  <c r="T1115"/>
  <c r="R1115"/>
  <c r="P1115"/>
  <c r="BI1109"/>
  <c r="BH1109"/>
  <c r="BG1109"/>
  <c r="BF1109"/>
  <c r="T1109"/>
  <c r="R1109"/>
  <c r="P1109"/>
  <c r="BI1101"/>
  <c r="BH1101"/>
  <c r="BG1101"/>
  <c r="BF1101"/>
  <c r="T1101"/>
  <c r="R1101"/>
  <c r="P1101"/>
  <c r="BI1093"/>
  <c r="BH1093"/>
  <c r="BG1093"/>
  <c r="BF1093"/>
  <c r="T1093"/>
  <c r="R1093"/>
  <c r="P1093"/>
  <c r="BI1085"/>
  <c r="BH1085"/>
  <c r="BG1085"/>
  <c r="BF1085"/>
  <c r="T1085"/>
  <c r="R1085"/>
  <c r="P1085"/>
  <c r="BI1077"/>
  <c r="BH1077"/>
  <c r="BG1077"/>
  <c r="BF1077"/>
  <c r="T1077"/>
  <c r="R1077"/>
  <c r="P1077"/>
  <c r="BI1069"/>
  <c r="BH1069"/>
  <c r="BG1069"/>
  <c r="BF1069"/>
  <c r="T1069"/>
  <c r="R1069"/>
  <c r="P1069"/>
  <c r="BI1068"/>
  <c r="BH1068"/>
  <c r="BG1068"/>
  <c r="BF1068"/>
  <c r="T1068"/>
  <c r="R1068"/>
  <c r="P1068"/>
  <c r="BI1066"/>
  <c r="BH1066"/>
  <c r="BG1066"/>
  <c r="BF1066"/>
  <c r="T1066"/>
  <c r="R1066"/>
  <c r="P1066"/>
  <c r="BI1064"/>
  <c r="BH1064"/>
  <c r="BG1064"/>
  <c r="BF1064"/>
  <c r="T1064"/>
  <c r="R1064"/>
  <c r="P1064"/>
  <c r="BI1061"/>
  <c r="BH1061"/>
  <c r="BG1061"/>
  <c r="BF1061"/>
  <c r="T1061"/>
  <c r="R1061"/>
  <c r="P1061"/>
  <c r="BI1059"/>
  <c r="BH1059"/>
  <c r="BG1059"/>
  <c r="BF1059"/>
  <c r="T1059"/>
  <c r="R1059"/>
  <c r="P1059"/>
  <c r="BI1056"/>
  <c r="BH1056"/>
  <c r="BG1056"/>
  <c r="BF1056"/>
  <c r="T1056"/>
  <c r="R1056"/>
  <c r="P1056"/>
  <c r="BI1054"/>
  <c r="BH1054"/>
  <c r="BG1054"/>
  <c r="BF1054"/>
  <c r="T1054"/>
  <c r="R1054"/>
  <c r="P1054"/>
  <c r="BI1052"/>
  <c r="BH1052"/>
  <c r="BG1052"/>
  <c r="BF1052"/>
  <c r="T1052"/>
  <c r="R1052"/>
  <c r="P1052"/>
  <c r="BI1049"/>
  <c r="BH1049"/>
  <c r="BG1049"/>
  <c r="BF1049"/>
  <c r="T1049"/>
  <c r="R1049"/>
  <c r="P1049"/>
  <c r="BI1048"/>
  <c r="BH1048"/>
  <c r="BG1048"/>
  <c r="BF1048"/>
  <c r="T1048"/>
  <c r="R1048"/>
  <c r="P1048"/>
  <c r="BI1046"/>
  <c r="BH1046"/>
  <c r="BG1046"/>
  <c r="BF1046"/>
  <c r="T1046"/>
  <c r="R1046"/>
  <c r="P1046"/>
  <c r="BI1044"/>
  <c r="BH1044"/>
  <c r="BG1044"/>
  <c r="BF1044"/>
  <c r="T1044"/>
  <c r="R1044"/>
  <c r="P1044"/>
  <c r="BI1041"/>
  <c r="BH1041"/>
  <c r="BG1041"/>
  <c r="BF1041"/>
  <c r="T1041"/>
  <c r="R1041"/>
  <c r="P1041"/>
  <c r="BI1037"/>
  <c r="BH1037"/>
  <c r="BG1037"/>
  <c r="BF1037"/>
  <c r="T1037"/>
  <c r="R1037"/>
  <c r="P1037"/>
  <c r="BI1032"/>
  <c r="BH1032"/>
  <c r="BG1032"/>
  <c r="BF1032"/>
  <c r="T1032"/>
  <c r="R1032"/>
  <c r="P1032"/>
  <c r="BI1029"/>
  <c r="BH1029"/>
  <c r="BG1029"/>
  <c r="BF1029"/>
  <c r="T1029"/>
  <c r="R1029"/>
  <c r="P1029"/>
  <c r="BI1023"/>
  <c r="BH1023"/>
  <c r="BG1023"/>
  <c r="BF1023"/>
  <c r="T1023"/>
  <c r="R1023"/>
  <c r="P1023"/>
  <c r="BI1020"/>
  <c r="BH1020"/>
  <c r="BG1020"/>
  <c r="BF1020"/>
  <c r="T1020"/>
  <c r="R1020"/>
  <c r="P1020"/>
  <c r="BI1017"/>
  <c r="BH1017"/>
  <c r="BG1017"/>
  <c r="BF1017"/>
  <c r="T1017"/>
  <c r="R1017"/>
  <c r="P1017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5"/>
  <c r="BH1005"/>
  <c r="BG1005"/>
  <c r="BF1005"/>
  <c r="T1005"/>
  <c r="R1005"/>
  <c r="P1005"/>
  <c r="BI1002"/>
  <c r="BH1002"/>
  <c r="BG1002"/>
  <c r="BF1002"/>
  <c r="T1002"/>
  <c r="R1002"/>
  <c r="P1002"/>
  <c r="BI999"/>
  <c r="BH999"/>
  <c r="BG999"/>
  <c r="BF999"/>
  <c r="T999"/>
  <c r="R999"/>
  <c r="P999"/>
  <c r="BI996"/>
  <c r="BH996"/>
  <c r="BG996"/>
  <c r="BF996"/>
  <c r="T996"/>
  <c r="R996"/>
  <c r="P996"/>
  <c r="BI993"/>
  <c r="BH993"/>
  <c r="BG993"/>
  <c r="BF993"/>
  <c r="T993"/>
  <c r="R993"/>
  <c r="P993"/>
  <c r="BI986"/>
  <c r="BH986"/>
  <c r="BG986"/>
  <c r="BF986"/>
  <c r="T986"/>
  <c r="R986"/>
  <c r="P986"/>
  <c r="BI979"/>
  <c r="BH979"/>
  <c r="BG979"/>
  <c r="BF979"/>
  <c r="T979"/>
  <c r="R979"/>
  <c r="P979"/>
  <c r="BI973"/>
  <c r="BH973"/>
  <c r="BG973"/>
  <c r="BF973"/>
  <c r="T973"/>
  <c r="R973"/>
  <c r="P973"/>
  <c r="BI966"/>
  <c r="BH966"/>
  <c r="BG966"/>
  <c r="BF966"/>
  <c r="T966"/>
  <c r="R966"/>
  <c r="P966"/>
  <c r="BI955"/>
  <c r="BH955"/>
  <c r="BG955"/>
  <c r="BF955"/>
  <c r="T955"/>
  <c r="R955"/>
  <c r="P955"/>
  <c r="BI949"/>
  <c r="BH949"/>
  <c r="BG949"/>
  <c r="BF949"/>
  <c r="T949"/>
  <c r="R949"/>
  <c r="P949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41"/>
  <c r="BH941"/>
  <c r="BG941"/>
  <c r="BF941"/>
  <c r="T941"/>
  <c r="R941"/>
  <c r="P941"/>
  <c r="BI939"/>
  <c r="BH939"/>
  <c r="BG939"/>
  <c r="BF939"/>
  <c r="T939"/>
  <c r="R939"/>
  <c r="P939"/>
  <c r="BI935"/>
  <c r="BH935"/>
  <c r="BG935"/>
  <c r="BF935"/>
  <c r="T935"/>
  <c r="R935"/>
  <c r="P935"/>
  <c r="BI931"/>
  <c r="BH931"/>
  <c r="BG931"/>
  <c r="BF931"/>
  <c r="T931"/>
  <c r="R931"/>
  <c r="P931"/>
  <c r="BI927"/>
  <c r="BH927"/>
  <c r="BG927"/>
  <c r="BF927"/>
  <c r="T927"/>
  <c r="R927"/>
  <c r="P927"/>
  <c r="BI923"/>
  <c r="BH923"/>
  <c r="BG923"/>
  <c r="BF923"/>
  <c r="T923"/>
  <c r="R923"/>
  <c r="P923"/>
  <c r="BI920"/>
  <c r="BH920"/>
  <c r="BG920"/>
  <c r="BF920"/>
  <c r="T920"/>
  <c r="R920"/>
  <c r="P920"/>
  <c r="BI914"/>
  <c r="BH914"/>
  <c r="BG914"/>
  <c r="BF914"/>
  <c r="T914"/>
  <c r="R914"/>
  <c r="P914"/>
  <c r="BI910"/>
  <c r="BH910"/>
  <c r="BG910"/>
  <c r="BF910"/>
  <c r="T910"/>
  <c r="R910"/>
  <c r="P910"/>
  <c r="BI904"/>
  <c r="BH904"/>
  <c r="BG904"/>
  <c r="BF904"/>
  <c r="T904"/>
  <c r="R904"/>
  <c r="P904"/>
  <c r="BI902"/>
  <c r="BH902"/>
  <c r="BG902"/>
  <c r="BF902"/>
  <c r="T902"/>
  <c r="R902"/>
  <c r="P902"/>
  <c r="BI899"/>
  <c r="BH899"/>
  <c r="BG899"/>
  <c r="BF899"/>
  <c r="T899"/>
  <c r="R899"/>
  <c r="P899"/>
  <c r="BI896"/>
  <c r="BH896"/>
  <c r="BG896"/>
  <c r="BF896"/>
  <c r="T896"/>
  <c r="R896"/>
  <c r="P896"/>
  <c r="BI893"/>
  <c r="BH893"/>
  <c r="BG893"/>
  <c r="BF893"/>
  <c r="T893"/>
  <c r="R893"/>
  <c r="P893"/>
  <c r="BI890"/>
  <c r="BH890"/>
  <c r="BG890"/>
  <c r="BF890"/>
  <c r="T890"/>
  <c r="R890"/>
  <c r="P890"/>
  <c r="BI887"/>
  <c r="BH887"/>
  <c r="BG887"/>
  <c r="BF887"/>
  <c r="T887"/>
  <c r="R887"/>
  <c r="P887"/>
  <c r="BI883"/>
  <c r="BH883"/>
  <c r="BG883"/>
  <c r="BF883"/>
  <c r="T883"/>
  <c r="R883"/>
  <c r="P883"/>
  <c r="BI877"/>
  <c r="BH877"/>
  <c r="BG877"/>
  <c r="BF877"/>
  <c r="T877"/>
  <c r="R877"/>
  <c r="P877"/>
  <c r="BI873"/>
  <c r="BH873"/>
  <c r="BG873"/>
  <c r="BF873"/>
  <c r="T873"/>
  <c r="R873"/>
  <c r="P873"/>
  <c r="BI869"/>
  <c r="BH869"/>
  <c r="BG869"/>
  <c r="BF869"/>
  <c r="T869"/>
  <c r="R869"/>
  <c r="P869"/>
  <c r="BI859"/>
  <c r="BH859"/>
  <c r="BG859"/>
  <c r="BF859"/>
  <c r="T859"/>
  <c r="R859"/>
  <c r="P859"/>
  <c r="BI854"/>
  <c r="BH854"/>
  <c r="BG854"/>
  <c r="BF854"/>
  <c r="T854"/>
  <c r="R854"/>
  <c r="P854"/>
  <c r="BI851"/>
  <c r="BH851"/>
  <c r="BG851"/>
  <c r="BF851"/>
  <c r="T851"/>
  <c r="R851"/>
  <c r="P851"/>
  <c r="BI848"/>
  <c r="BH848"/>
  <c r="BG848"/>
  <c r="BF848"/>
  <c r="T848"/>
  <c r="R848"/>
  <c r="P848"/>
  <c r="BI844"/>
  <c r="BH844"/>
  <c r="BG844"/>
  <c r="BF844"/>
  <c r="T844"/>
  <c r="R844"/>
  <c r="P844"/>
  <c r="BI838"/>
  <c r="BH838"/>
  <c r="BG838"/>
  <c r="BF838"/>
  <c r="T838"/>
  <c r="R838"/>
  <c r="P838"/>
  <c r="BI834"/>
  <c r="BH834"/>
  <c r="BG834"/>
  <c r="BF834"/>
  <c r="T834"/>
  <c r="R834"/>
  <c r="P834"/>
  <c r="BI832"/>
  <c r="BH832"/>
  <c r="BG832"/>
  <c r="BF832"/>
  <c r="T832"/>
  <c r="R832"/>
  <c r="P832"/>
  <c r="BI828"/>
  <c r="BH828"/>
  <c r="BG828"/>
  <c r="BF828"/>
  <c r="T828"/>
  <c r="R828"/>
  <c r="P828"/>
  <c r="BI825"/>
  <c r="BH825"/>
  <c r="BG825"/>
  <c r="BF825"/>
  <c r="T825"/>
  <c r="R825"/>
  <c r="P825"/>
  <c r="BI821"/>
  <c r="BH821"/>
  <c r="BG821"/>
  <c r="BF821"/>
  <c r="T821"/>
  <c r="R821"/>
  <c r="P821"/>
  <c r="BI817"/>
  <c r="BH817"/>
  <c r="BG817"/>
  <c r="BF817"/>
  <c r="T817"/>
  <c r="R817"/>
  <c r="P817"/>
  <c r="BI813"/>
  <c r="BH813"/>
  <c r="BG813"/>
  <c r="BF813"/>
  <c r="T813"/>
  <c r="R813"/>
  <c r="P813"/>
  <c r="BI809"/>
  <c r="BH809"/>
  <c r="BG809"/>
  <c r="BF809"/>
  <c r="T809"/>
  <c r="R809"/>
  <c r="P809"/>
  <c r="BI801"/>
  <c r="BH801"/>
  <c r="BG801"/>
  <c r="BF801"/>
  <c r="T801"/>
  <c r="R801"/>
  <c r="P801"/>
  <c r="BI796"/>
  <c r="BH796"/>
  <c r="BG796"/>
  <c r="BF796"/>
  <c r="T796"/>
  <c r="R796"/>
  <c r="P796"/>
  <c r="BI788"/>
  <c r="BH788"/>
  <c r="BG788"/>
  <c r="BF788"/>
  <c r="T788"/>
  <c r="R788"/>
  <c r="P788"/>
  <c r="BI783"/>
  <c r="BH783"/>
  <c r="BG783"/>
  <c r="BF783"/>
  <c r="T783"/>
  <c r="R783"/>
  <c r="P783"/>
  <c r="BI779"/>
  <c r="BH779"/>
  <c r="BG779"/>
  <c r="BF779"/>
  <c r="T779"/>
  <c r="R779"/>
  <c r="P779"/>
  <c r="BI775"/>
  <c r="BH775"/>
  <c r="BG775"/>
  <c r="BF775"/>
  <c r="T775"/>
  <c r="R775"/>
  <c r="P775"/>
  <c r="BI772"/>
  <c r="BH772"/>
  <c r="BG772"/>
  <c r="BF772"/>
  <c r="T772"/>
  <c r="R772"/>
  <c r="P772"/>
  <c r="BI768"/>
  <c r="BH768"/>
  <c r="BG768"/>
  <c r="BF768"/>
  <c r="T768"/>
  <c r="R768"/>
  <c r="P768"/>
  <c r="BI764"/>
  <c r="BH764"/>
  <c r="BG764"/>
  <c r="BF764"/>
  <c r="T764"/>
  <c r="R764"/>
  <c r="P764"/>
  <c r="BI760"/>
  <c r="BH760"/>
  <c r="BG760"/>
  <c r="BF760"/>
  <c r="T760"/>
  <c r="R760"/>
  <c r="P760"/>
  <c r="BI755"/>
  <c r="BH755"/>
  <c r="BG755"/>
  <c r="BF755"/>
  <c r="T755"/>
  <c r="R755"/>
  <c r="P755"/>
  <c r="BI750"/>
  <c r="BH750"/>
  <c r="BG750"/>
  <c r="BF750"/>
  <c r="T750"/>
  <c r="R750"/>
  <c r="P750"/>
  <c r="BI747"/>
  <c r="BH747"/>
  <c r="BG747"/>
  <c r="BF747"/>
  <c r="T747"/>
  <c r="R747"/>
  <c r="P747"/>
  <c r="BI744"/>
  <c r="BH744"/>
  <c r="BG744"/>
  <c r="BF744"/>
  <c r="T744"/>
  <c r="R744"/>
  <c r="P744"/>
  <c r="BI741"/>
  <c r="BH741"/>
  <c r="BG741"/>
  <c r="BF741"/>
  <c r="T741"/>
  <c r="R741"/>
  <c r="P741"/>
  <c r="BI738"/>
  <c r="BH738"/>
  <c r="BG738"/>
  <c r="BF738"/>
  <c r="T738"/>
  <c r="R738"/>
  <c r="P738"/>
  <c r="BI732"/>
  <c r="BH732"/>
  <c r="BG732"/>
  <c r="BF732"/>
  <c r="T732"/>
  <c r="R732"/>
  <c r="P732"/>
  <c r="BI729"/>
  <c r="BH729"/>
  <c r="BG729"/>
  <c r="BF729"/>
  <c r="T729"/>
  <c r="R729"/>
  <c r="P729"/>
  <c r="BI723"/>
  <c r="BH723"/>
  <c r="BG723"/>
  <c r="BF723"/>
  <c r="T723"/>
  <c r="R723"/>
  <c r="P723"/>
  <c r="BI720"/>
  <c r="BH720"/>
  <c r="BG720"/>
  <c r="BF720"/>
  <c r="T720"/>
  <c r="R720"/>
  <c r="P720"/>
  <c r="BI715"/>
  <c r="BH715"/>
  <c r="BG715"/>
  <c r="BF715"/>
  <c r="T715"/>
  <c r="R715"/>
  <c r="P715"/>
  <c r="BI712"/>
  <c r="BH712"/>
  <c r="BG712"/>
  <c r="BF712"/>
  <c r="T712"/>
  <c r="R712"/>
  <c r="P712"/>
  <c r="BI710"/>
  <c r="BH710"/>
  <c r="BG710"/>
  <c r="BF710"/>
  <c r="T710"/>
  <c r="R710"/>
  <c r="P710"/>
  <c r="BI707"/>
  <c r="BH707"/>
  <c r="BG707"/>
  <c r="BF707"/>
  <c r="T707"/>
  <c r="R707"/>
  <c r="P707"/>
  <c r="BI704"/>
  <c r="BH704"/>
  <c r="BG704"/>
  <c r="BF704"/>
  <c r="T704"/>
  <c r="R704"/>
  <c r="P704"/>
  <c r="BI683"/>
  <c r="BH683"/>
  <c r="BG683"/>
  <c r="BF683"/>
  <c r="T683"/>
  <c r="R683"/>
  <c r="P683"/>
  <c r="BI662"/>
  <c r="BH662"/>
  <c r="BG662"/>
  <c r="BF662"/>
  <c r="T662"/>
  <c r="R662"/>
  <c r="P662"/>
  <c r="BI659"/>
  <c r="BH659"/>
  <c r="BG659"/>
  <c r="BF659"/>
  <c r="T659"/>
  <c r="R659"/>
  <c r="P659"/>
  <c r="BI656"/>
  <c r="BH656"/>
  <c r="BG656"/>
  <c r="BF656"/>
  <c r="T656"/>
  <c r="R656"/>
  <c r="P656"/>
  <c r="BI653"/>
  <c r="BH653"/>
  <c r="BG653"/>
  <c r="BF653"/>
  <c r="T653"/>
  <c r="R653"/>
  <c r="P653"/>
  <c r="BI646"/>
  <c r="BH646"/>
  <c r="BG646"/>
  <c r="BF646"/>
  <c r="T646"/>
  <c r="R646"/>
  <c r="P646"/>
  <c r="BI641"/>
  <c r="BH641"/>
  <c r="BG641"/>
  <c r="BF641"/>
  <c r="T641"/>
  <c r="R641"/>
  <c r="P641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5"/>
  <c r="BH615"/>
  <c r="BG615"/>
  <c r="BF615"/>
  <c r="T615"/>
  <c r="R615"/>
  <c r="P615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570"/>
  <c r="BH570"/>
  <c r="BG570"/>
  <c r="BF570"/>
  <c r="T570"/>
  <c r="R570"/>
  <c r="P570"/>
  <c r="BI567"/>
  <c r="BH567"/>
  <c r="BG567"/>
  <c r="BF567"/>
  <c r="T567"/>
  <c r="R567"/>
  <c r="P567"/>
  <c r="BI565"/>
  <c r="BH565"/>
  <c r="BG565"/>
  <c r="BF565"/>
  <c r="T565"/>
  <c r="R565"/>
  <c r="P565"/>
  <c r="BI562"/>
  <c r="BH562"/>
  <c r="BG562"/>
  <c r="BF562"/>
  <c r="T562"/>
  <c r="R562"/>
  <c r="P562"/>
  <c r="BI560"/>
  <c r="BH560"/>
  <c r="BG560"/>
  <c r="BF560"/>
  <c r="T560"/>
  <c r="R560"/>
  <c r="P560"/>
  <c r="BI557"/>
  <c r="BH557"/>
  <c r="BG557"/>
  <c r="BF557"/>
  <c r="T557"/>
  <c r="R557"/>
  <c r="P557"/>
  <c r="BI544"/>
  <c r="BH544"/>
  <c r="BG544"/>
  <c r="BF544"/>
  <c r="T544"/>
  <c r="R544"/>
  <c r="P544"/>
  <c r="BI529"/>
  <c r="BH529"/>
  <c r="BG529"/>
  <c r="BF529"/>
  <c r="T529"/>
  <c r="R529"/>
  <c r="P529"/>
  <c r="BI521"/>
  <c r="BH521"/>
  <c r="BG521"/>
  <c r="BF521"/>
  <c r="T521"/>
  <c r="R521"/>
  <c r="P521"/>
  <c r="BI518"/>
  <c r="BH518"/>
  <c r="BG518"/>
  <c r="BF518"/>
  <c r="T518"/>
  <c r="R518"/>
  <c r="P518"/>
  <c r="BI511"/>
  <c r="BH511"/>
  <c r="BG511"/>
  <c r="BF511"/>
  <c r="T511"/>
  <c r="R511"/>
  <c r="P511"/>
  <c r="BI502"/>
  <c r="BH502"/>
  <c r="BG502"/>
  <c r="BF502"/>
  <c r="T502"/>
  <c r="R502"/>
  <c r="P502"/>
  <c r="BI497"/>
  <c r="BH497"/>
  <c r="BG497"/>
  <c r="BF497"/>
  <c r="T497"/>
  <c r="R497"/>
  <c r="P497"/>
  <c r="BI494"/>
  <c r="BH494"/>
  <c r="BG494"/>
  <c r="BF494"/>
  <c r="T494"/>
  <c r="R494"/>
  <c r="P494"/>
  <c r="BI481"/>
  <c r="BH481"/>
  <c r="BG481"/>
  <c r="BF481"/>
  <c r="T481"/>
  <c r="R481"/>
  <c r="P481"/>
  <c r="BI479"/>
  <c r="BH479"/>
  <c r="BG479"/>
  <c r="BF479"/>
  <c r="T479"/>
  <c r="R479"/>
  <c r="P479"/>
  <c r="BI471"/>
  <c r="BH471"/>
  <c r="BG471"/>
  <c r="BF471"/>
  <c r="T471"/>
  <c r="R471"/>
  <c r="P471"/>
  <c r="BI468"/>
  <c r="BH468"/>
  <c r="BG468"/>
  <c r="BF468"/>
  <c r="T468"/>
  <c r="R468"/>
  <c r="P468"/>
  <c r="BI459"/>
  <c r="BH459"/>
  <c r="BG459"/>
  <c r="BF459"/>
  <c r="T459"/>
  <c r="R459"/>
  <c r="P459"/>
  <c r="BI456"/>
  <c r="BH456"/>
  <c r="BG456"/>
  <c r="BF456"/>
  <c r="T456"/>
  <c r="R456"/>
  <c r="P456"/>
  <c r="BI448"/>
  <c r="BH448"/>
  <c r="BG448"/>
  <c r="BF448"/>
  <c r="T448"/>
  <c r="R448"/>
  <c r="P448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2"/>
  <c r="BH372"/>
  <c r="BG372"/>
  <c r="BF372"/>
  <c r="T372"/>
  <c r="T371"/>
  <c r="R372"/>
  <c r="R371"/>
  <c r="P372"/>
  <c r="P371"/>
  <c r="BI369"/>
  <c r="BH369"/>
  <c r="BG369"/>
  <c r="BF369"/>
  <c r="T369"/>
  <c r="R369"/>
  <c r="P369"/>
  <c r="BI367"/>
  <c r="BH367"/>
  <c r="BG367"/>
  <c r="BF367"/>
  <c r="T367"/>
  <c r="R367"/>
  <c r="P367"/>
  <c r="BI362"/>
  <c r="BH362"/>
  <c r="BG362"/>
  <c r="BF362"/>
  <c r="T362"/>
  <c r="R362"/>
  <c r="P362"/>
  <c r="BI357"/>
  <c r="BH357"/>
  <c r="BG357"/>
  <c r="BF357"/>
  <c r="T357"/>
  <c r="R357"/>
  <c r="P357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T287"/>
  <c r="R288"/>
  <c r="R287"/>
  <c r="P288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5"/>
  <c r="BH245"/>
  <c r="BG245"/>
  <c r="BF245"/>
  <c r="T245"/>
  <c r="R245"/>
  <c r="P245"/>
  <c r="BI229"/>
  <c r="BH229"/>
  <c r="BG229"/>
  <c r="BF229"/>
  <c r="T229"/>
  <c r="R229"/>
  <c r="P229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J99"/>
  <c r="F99"/>
  <c r="F97"/>
  <c r="E95"/>
  <c r="J58"/>
  <c r="F58"/>
  <c r="F56"/>
  <c r="E54"/>
  <c r="J26"/>
  <c r="E26"/>
  <c r="J59"/>
  <c r="J25"/>
  <c r="J20"/>
  <c r="E20"/>
  <c r="F59"/>
  <c r="J19"/>
  <c r="J14"/>
  <c r="J97"/>
  <c r="E7"/>
  <c r="E50"/>
  <c i="1" r="L50"/>
  <c r="AM50"/>
  <c r="AM49"/>
  <c r="L49"/>
  <c r="AM47"/>
  <c r="L47"/>
  <c r="L45"/>
  <c r="L44"/>
  <c i="2" r="J1101"/>
  <c r="J996"/>
  <c r="BK834"/>
  <c r="BK712"/>
  <c r="J448"/>
  <c r="J378"/>
  <c r="J288"/>
  <c r="BK168"/>
  <c r="J1215"/>
  <c r="J1029"/>
  <c r="BK902"/>
  <c r="BK844"/>
  <c r="BK656"/>
  <c r="BK567"/>
  <c r="J481"/>
  <c r="BK386"/>
  <c r="J306"/>
  <c r="J223"/>
  <c r="BK1235"/>
  <c r="J1077"/>
  <c r="BK973"/>
  <c r="BK899"/>
  <c r="J801"/>
  <c r="J741"/>
  <c r="BK479"/>
  <c r="BK404"/>
  <c r="BK380"/>
  <c r="BK265"/>
  <c r="J187"/>
  <c r="J1225"/>
  <c r="BK1101"/>
  <c r="J1010"/>
  <c r="J910"/>
  <c r="BK838"/>
  <c r="J738"/>
  <c r="J628"/>
  <c r="J544"/>
  <c r="BK391"/>
  <c r="BK342"/>
  <c r="J265"/>
  <c r="J168"/>
  <c r="J1093"/>
  <c r="BK1012"/>
  <c r="J869"/>
  <c r="J788"/>
  <c r="J750"/>
  <c r="BK638"/>
  <c r="J607"/>
  <c r="BK408"/>
  <c r="J390"/>
  <c r="BK297"/>
  <c r="J220"/>
  <c r="J152"/>
  <c r="J1229"/>
  <c r="J1109"/>
  <c r="BK1010"/>
  <c r="J832"/>
  <c r="J747"/>
  <c r="J565"/>
  <c r="J398"/>
  <c r="BK331"/>
  <c r="BK208"/>
  <c r="J1223"/>
  <c r="J1059"/>
  <c r="BK979"/>
  <c r="BK813"/>
  <c r="BK738"/>
  <c r="BK630"/>
  <c r="J471"/>
  <c r="BK390"/>
  <c r="J342"/>
  <c r="J208"/>
  <c r="BK109"/>
  <c r="BK1115"/>
  <c r="J1011"/>
  <c r="J914"/>
  <c r="BK832"/>
  <c r="BK653"/>
  <c r="J557"/>
  <c r="J388"/>
  <c r="J352"/>
  <c r="BK262"/>
  <c r="J157"/>
  <c r="J1202"/>
  <c r="BK1044"/>
  <c r="J935"/>
  <c r="J821"/>
  <c r="BK755"/>
  <c r="J653"/>
  <c r="J410"/>
  <c r="J362"/>
  <c r="J202"/>
  <c r="BK136"/>
  <c r="BK1226"/>
  <c r="BK1048"/>
  <c r="BK949"/>
  <c r="J729"/>
  <c r="J389"/>
  <c r="J357"/>
  <c r="J271"/>
  <c r="BK139"/>
  <c r="J1149"/>
  <c r="BK1032"/>
  <c r="BK966"/>
  <c r="BK914"/>
  <c r="J838"/>
  <c r="J732"/>
  <c r="BK634"/>
  <c r="J468"/>
  <c r="J392"/>
  <c r="BK372"/>
  <c r="BK259"/>
  <c r="J182"/>
  <c r="J106"/>
  <c r="BK1109"/>
  <c r="BK1023"/>
  <c r="BK920"/>
  <c r="J877"/>
  <c r="J775"/>
  <c r="BK632"/>
  <c r="J521"/>
  <c r="BK397"/>
  <c r="J382"/>
  <c r="J276"/>
  <c r="BK172"/>
  <c r="BK1215"/>
  <c r="J1032"/>
  <c r="BK873"/>
  <c r="J783"/>
  <c r="J646"/>
  <c r="BK565"/>
  <c r="J407"/>
  <c r="J322"/>
  <c r="BK256"/>
  <c r="J199"/>
  <c r="BK1233"/>
  <c r="J1046"/>
  <c r="J942"/>
  <c r="BK783"/>
  <c r="J626"/>
  <c r="BK494"/>
  <c r="J347"/>
  <c r="J273"/>
  <c r="BK143"/>
  <c r="BK1223"/>
  <c r="J1064"/>
  <c r="BK1029"/>
  <c r="J949"/>
  <c r="J904"/>
  <c r="J817"/>
  <c r="BK723"/>
  <c r="BK641"/>
  <c r="J511"/>
  <c r="BK410"/>
  <c r="BK384"/>
  <c r="BK301"/>
  <c r="BK196"/>
  <c r="J118"/>
  <c r="BK1121"/>
  <c r="J1049"/>
  <c r="BK944"/>
  <c r="J873"/>
  <c r="J683"/>
  <c r="BK615"/>
  <c r="BK518"/>
  <c r="J400"/>
  <c r="BK378"/>
  <c r="BK317"/>
  <c r="BK131"/>
  <c r="BK1186"/>
  <c r="J1037"/>
  <c r="J896"/>
  <c r="J825"/>
  <c r="BK775"/>
  <c r="J710"/>
  <c r="J632"/>
  <c r="J618"/>
  <c r="BK560"/>
  <c r="J406"/>
  <c r="BK400"/>
  <c r="BK327"/>
  <c r="BK205"/>
  <c r="J131"/>
  <c r="BK1149"/>
  <c r="J1044"/>
  <c r="J941"/>
  <c r="BK851"/>
  <c r="BK710"/>
  <c r="BK618"/>
  <c r="BK459"/>
  <c r="J372"/>
  <c r="J279"/>
  <c r="J162"/>
  <c r="J1131"/>
  <c r="BK1037"/>
  <c r="J955"/>
  <c r="BK910"/>
  <c r="BK825"/>
  <c r="BK750"/>
  <c r="J659"/>
  <c r="J502"/>
  <c r="J395"/>
  <c r="J262"/>
  <c r="BK165"/>
  <c r="BK1202"/>
  <c r="BK1059"/>
  <c r="J927"/>
  <c r="J844"/>
  <c r="J723"/>
  <c r="BK620"/>
  <c r="J494"/>
  <c r="BK379"/>
  <c r="J312"/>
  <c r="BK271"/>
  <c r="BK223"/>
  <c r="J1209"/>
  <c r="J1066"/>
  <c r="BK942"/>
  <c r="BK707"/>
  <c r="BK636"/>
  <c r="BK562"/>
  <c r="J380"/>
  <c r="J284"/>
  <c r="J269"/>
  <c r="BK245"/>
  <c r="BK1231"/>
  <c r="J1020"/>
  <c r="J890"/>
  <c r="J809"/>
  <c r="BK622"/>
  <c r="J402"/>
  <c r="J292"/>
  <c r="J214"/>
  <c r="J1226"/>
  <c r="J1115"/>
  <c r="BK1052"/>
  <c r="J986"/>
  <c r="J946"/>
  <c r="BK821"/>
  <c r="J755"/>
  <c r="BK704"/>
  <c r="J567"/>
  <c r="BK456"/>
  <c r="BK398"/>
  <c r="BK357"/>
  <c r="BK217"/>
  <c r="BK152"/>
  <c r="J1224"/>
  <c r="BK1069"/>
  <c r="BK1005"/>
  <c r="BK946"/>
  <c r="J851"/>
  <c r="BK744"/>
  <c r="J662"/>
  <c r="J560"/>
  <c r="BK468"/>
  <c r="J386"/>
  <c r="BK322"/>
  <c r="BK199"/>
  <c r="BK1077"/>
  <c r="J1041"/>
  <c r="J931"/>
  <c r="BK760"/>
  <c r="J634"/>
  <c r="BK481"/>
  <c r="BK381"/>
  <c r="BK276"/>
  <c r="J190"/>
  <c r="J1231"/>
  <c r="BK1064"/>
  <c r="J1017"/>
  <c r="BK883"/>
  <c r="BK764"/>
  <c r="J620"/>
  <c r="J529"/>
  <c r="J393"/>
  <c r="BK369"/>
  <c r="J256"/>
  <c r="J205"/>
  <c r="J1154"/>
  <c r="BK1056"/>
  <c r="BK996"/>
  <c r="J920"/>
  <c r="BK828"/>
  <c r="BK747"/>
  <c r="BK662"/>
  <c r="J570"/>
  <c r="BK393"/>
  <c r="BK362"/>
  <c r="BK214"/>
  <c r="BK157"/>
  <c r="BK1209"/>
  <c r="BK1068"/>
  <c r="J999"/>
  <c r="BK893"/>
  <c r="J828"/>
  <c r="J715"/>
  <c r="J622"/>
  <c r="BK497"/>
  <c r="BK387"/>
  <c r="J331"/>
  <c r="J229"/>
  <c r="J149"/>
  <c r="BK1225"/>
  <c r="J1048"/>
  <c r="J939"/>
  <c r="J813"/>
  <c r="J656"/>
  <c r="J456"/>
  <c r="J379"/>
  <c r="J259"/>
  <c r="BK177"/>
  <c r="J109"/>
  <c r="J1121"/>
  <c r="J1023"/>
  <c r="J893"/>
  <c r="BK772"/>
  <c r="J641"/>
  <c r="BK544"/>
  <c r="J387"/>
  <c r="BK352"/>
  <c r="BK251"/>
  <c r="BK1229"/>
  <c r="J1068"/>
  <c r="BK1002"/>
  <c r="BK923"/>
  <c r="BK854"/>
  <c r="BK729"/>
  <c r="BK607"/>
  <c r="BK448"/>
  <c r="J381"/>
  <c r="BK312"/>
  <c r="J193"/>
  <c r="BK1224"/>
  <c r="BK1093"/>
  <c r="J1002"/>
  <c r="J899"/>
  <c r="BK796"/>
  <c r="J704"/>
  <c r="BK570"/>
  <c r="J408"/>
  <c r="J385"/>
  <c r="BK279"/>
  <c r="J177"/>
  <c r="J139"/>
  <c r="J1139"/>
  <c r="BK1020"/>
  <c r="BK848"/>
  <c r="BK779"/>
  <c r="J615"/>
  <c r="BK402"/>
  <c r="BK306"/>
  <c r="J172"/>
  <c r="J123"/>
  <c r="BK1131"/>
  <c r="BK993"/>
  <c r="BK859"/>
  <c r="J768"/>
  <c r="J638"/>
  <c r="BK385"/>
  <c r="BK333"/>
  <c r="J245"/>
  <c r="BK106"/>
  <c r="BK1066"/>
  <c r="J1012"/>
  <c r="BK935"/>
  <c r="BK927"/>
  <c r="BK877"/>
  <c r="J779"/>
  <c r="J720"/>
  <c r="BK610"/>
  <c r="J497"/>
  <c r="J383"/>
  <c r="J297"/>
  <c r="BK190"/>
  <c r="J112"/>
  <c r="J1186"/>
  <c r="BK1061"/>
  <c r="BK939"/>
  <c r="BK904"/>
  <c r="J834"/>
  <c r="BK732"/>
  <c r="BK624"/>
  <c r="BK502"/>
  <c r="BK377"/>
  <c r="J333"/>
  <c r="BK269"/>
  <c r="BK162"/>
  <c r="J1151"/>
  <c r="BK1049"/>
  <c r="BK941"/>
  <c r="BK817"/>
  <c r="BK659"/>
  <c r="BK628"/>
  <c r="J397"/>
  <c r="J301"/>
  <c r="J217"/>
  <c r="BK128"/>
  <c r="BK1126"/>
  <c r="BK986"/>
  <c r="J854"/>
  <c r="BK720"/>
  <c r="J610"/>
  <c r="BK557"/>
  <c r="J404"/>
  <c r="J384"/>
  <c r="BK284"/>
  <c r="J128"/>
  <c r="BK1139"/>
  <c r="BK1046"/>
  <c r="J1005"/>
  <c r="BK931"/>
  <c r="J859"/>
  <c r="BK768"/>
  <c r="J712"/>
  <c r="BK613"/>
  <c r="J459"/>
  <c r="J391"/>
  <c r="J336"/>
  <c r="BK229"/>
  <c r="BK149"/>
  <c r="BK1170"/>
  <c r="J1056"/>
  <c r="J966"/>
  <c r="BK887"/>
  <c r="J772"/>
  <c r="J636"/>
  <c r="J562"/>
  <c r="BK471"/>
  <c r="BK383"/>
  <c r="J367"/>
  <c r="BK273"/>
  <c r="BK182"/>
  <c i="1" r="AS55"/>
  <c i="2" r="J1069"/>
  <c r="J993"/>
  <c r="BK282"/>
  <c r="J196"/>
  <c r="J1233"/>
  <c r="BK1054"/>
  <c r="J973"/>
  <c r="BK869"/>
  <c r="J760"/>
  <c r="J624"/>
  <c r="BK521"/>
  <c r="BK382"/>
  <c r="BK288"/>
  <c r="BK112"/>
  <c r="BK1151"/>
  <c r="BK1017"/>
  <c r="J944"/>
  <c r="BK896"/>
  <c r="BK788"/>
  <c r="BK715"/>
  <c r="BK529"/>
  <c r="BK406"/>
  <c r="BK367"/>
  <c r="BK220"/>
  <c r="J143"/>
  <c r="BK1154"/>
  <c r="J1052"/>
  <c r="BK955"/>
  <c r="J883"/>
  <c r="J764"/>
  <c r="BK626"/>
  <c r="BK511"/>
  <c r="BK392"/>
  <c r="J369"/>
  <c r="BK336"/>
  <c r="J327"/>
  <c r="J165"/>
  <c r="BK118"/>
  <c r="J1085"/>
  <c r="BK1011"/>
  <c r="J887"/>
  <c r="J796"/>
  <c r="BK741"/>
  <c r="J630"/>
  <c r="BK395"/>
  <c r="BK292"/>
  <c r="BK193"/>
  <c r="J1235"/>
  <c r="BK1085"/>
  <c r="BK1041"/>
  <c r="J923"/>
  <c r="J848"/>
  <c r="BK683"/>
  <c r="J377"/>
  <c r="J282"/>
  <c r="BK187"/>
  <c r="J1170"/>
  <c r="J1061"/>
  <c r="BK999"/>
  <c r="J902"/>
  <c r="BK809"/>
  <c r="J744"/>
  <c r="BK646"/>
  <c r="J518"/>
  <c r="BK407"/>
  <c r="BK388"/>
  <c r="J317"/>
  <c r="BK202"/>
  <c r="BK123"/>
  <c r="J1126"/>
  <c r="J1054"/>
  <c r="J979"/>
  <c r="BK890"/>
  <c r="BK801"/>
  <c r="J707"/>
  <c r="J613"/>
  <c r="J479"/>
  <c r="BK389"/>
  <c r="BK347"/>
  <c r="J251"/>
  <c r="J136"/>
  <c l="1" r="R640"/>
  <c r="BK948"/>
  <c r="J948"/>
  <c r="J78"/>
  <c r="BK1153"/>
  <c r="J1153"/>
  <c r="J79"/>
  <c r="BK1222"/>
  <c r="BK1221"/>
  <c r="J1221"/>
  <c r="J80"/>
  <c r="T640"/>
  <c r="T948"/>
  <c r="P1153"/>
  <c r="P1222"/>
  <c r="P1221"/>
  <c r="R105"/>
  <c r="BK111"/>
  <c r="J111"/>
  <c r="J66"/>
  <c r="R111"/>
  <c r="BK171"/>
  <c r="J171"/>
  <c r="J67"/>
  <c r="R171"/>
  <c r="BK268"/>
  <c r="J268"/>
  <c r="J68"/>
  <c r="R268"/>
  <c r="P291"/>
  <c r="R291"/>
  <c r="BK335"/>
  <c r="J335"/>
  <c r="J72"/>
  <c r="R335"/>
  <c r="R376"/>
  <c r="R375"/>
  <c r="BK409"/>
  <c r="J409"/>
  <c r="J76"/>
  <c r="T409"/>
  <c r="P640"/>
  <c r="R948"/>
  <c r="T1153"/>
  <c r="R1222"/>
  <c r="R1221"/>
  <c r="BK105"/>
  <c r="J105"/>
  <c r="J65"/>
  <c r="P105"/>
  <c r="T105"/>
  <c r="P111"/>
  <c r="T111"/>
  <c r="P171"/>
  <c r="T171"/>
  <c r="P268"/>
  <c r="T268"/>
  <c r="BK291"/>
  <c r="J291"/>
  <c r="J71"/>
  <c r="T291"/>
  <c r="P335"/>
  <c r="T335"/>
  <c r="BK376"/>
  <c r="J376"/>
  <c r="J75"/>
  <c r="P376"/>
  <c r="P375"/>
  <c r="T376"/>
  <c r="T375"/>
  <c r="P409"/>
  <c r="R409"/>
  <c r="BK640"/>
  <c r="J640"/>
  <c r="J77"/>
  <c r="P948"/>
  <c r="R1153"/>
  <c r="T1222"/>
  <c r="T1221"/>
  <c r="BK287"/>
  <c r="J287"/>
  <c r="J69"/>
  <c r="BK371"/>
  <c r="J371"/>
  <c r="J73"/>
  <c r="BE106"/>
  <c r="BE123"/>
  <c r="BE143"/>
  <c r="BE187"/>
  <c r="BE193"/>
  <c r="BE202"/>
  <c r="BE208"/>
  <c r="BE214"/>
  <c r="BE220"/>
  <c r="BE229"/>
  <c r="BE256"/>
  <c r="BE282"/>
  <c r="BE288"/>
  <c r="BE292"/>
  <c r="BE301"/>
  <c r="BE357"/>
  <c r="BE372"/>
  <c r="BE380"/>
  <c r="BE402"/>
  <c r="BE406"/>
  <c r="BE410"/>
  <c r="BE456"/>
  <c r="BE479"/>
  <c r="BE521"/>
  <c r="BE562"/>
  <c r="BE607"/>
  <c r="BE638"/>
  <c r="BE641"/>
  <c r="BE656"/>
  <c r="BE710"/>
  <c r="BE715"/>
  <c r="BE738"/>
  <c r="BE747"/>
  <c r="BE755"/>
  <c r="BE779"/>
  <c r="BE783"/>
  <c r="BE809"/>
  <c r="BE813"/>
  <c r="BE817"/>
  <c r="BE821"/>
  <c r="BE844"/>
  <c r="BE854"/>
  <c r="BE859"/>
  <c r="BE931"/>
  <c r="BE941"/>
  <c r="BE973"/>
  <c r="BE986"/>
  <c r="BE993"/>
  <c r="BE1012"/>
  <c r="BE1017"/>
  <c r="BE1029"/>
  <c r="BE1037"/>
  <c r="BE1044"/>
  <c r="BE1046"/>
  <c r="BE1064"/>
  <c r="BE1077"/>
  <c r="BE1131"/>
  <c r="BE1139"/>
  <c r="BE1149"/>
  <c r="BE1170"/>
  <c r="E91"/>
  <c r="F100"/>
  <c r="BE128"/>
  <c r="BE136"/>
  <c r="BE168"/>
  <c r="BE172"/>
  <c r="BE205"/>
  <c r="BE245"/>
  <c r="BE251"/>
  <c r="BE269"/>
  <c r="BE273"/>
  <c r="BE279"/>
  <c r="BE284"/>
  <c r="BE306"/>
  <c r="BE322"/>
  <c r="BE327"/>
  <c r="BE347"/>
  <c r="BE369"/>
  <c r="BE381"/>
  <c r="BE385"/>
  <c r="BE389"/>
  <c r="BE400"/>
  <c r="BE408"/>
  <c r="BE481"/>
  <c r="BE544"/>
  <c r="BE615"/>
  <c r="BE618"/>
  <c r="BE620"/>
  <c r="BE624"/>
  <c r="BE636"/>
  <c r="BE653"/>
  <c r="BE707"/>
  <c r="BE760"/>
  <c r="BE772"/>
  <c r="BE832"/>
  <c r="BE848"/>
  <c r="BE869"/>
  <c r="BE883"/>
  <c r="BE887"/>
  <c r="BE893"/>
  <c r="BE939"/>
  <c r="BE942"/>
  <c r="BE1010"/>
  <c r="BE1020"/>
  <c r="BE1041"/>
  <c r="BE1048"/>
  <c r="BE1085"/>
  <c r="BE1101"/>
  <c r="BE1121"/>
  <c r="BE1186"/>
  <c r="BE1209"/>
  <c r="BE1223"/>
  <c r="BE1235"/>
  <c r="J56"/>
  <c r="J100"/>
  <c r="BE112"/>
  <c r="BE118"/>
  <c r="BE131"/>
  <c r="BE149"/>
  <c r="BE152"/>
  <c r="BE177"/>
  <c r="BE190"/>
  <c r="BE196"/>
  <c r="BE199"/>
  <c r="BE217"/>
  <c r="BE259"/>
  <c r="BE265"/>
  <c r="BE276"/>
  <c r="BE297"/>
  <c r="BE312"/>
  <c r="BE317"/>
  <c r="BE336"/>
  <c r="BE362"/>
  <c r="BE378"/>
  <c r="BE379"/>
  <c r="BE387"/>
  <c r="BE390"/>
  <c r="BE391"/>
  <c r="BE393"/>
  <c r="BE395"/>
  <c r="BE398"/>
  <c r="BE407"/>
  <c r="BE448"/>
  <c r="BE468"/>
  <c r="BE497"/>
  <c r="BE511"/>
  <c r="BE565"/>
  <c r="BE570"/>
  <c r="BE613"/>
  <c r="BE628"/>
  <c r="BE630"/>
  <c r="BE632"/>
  <c r="BE634"/>
  <c r="BE646"/>
  <c r="BE659"/>
  <c r="BE704"/>
  <c r="BE712"/>
  <c r="BE741"/>
  <c r="BE750"/>
  <c r="BE775"/>
  <c r="BE788"/>
  <c r="BE796"/>
  <c r="BE825"/>
  <c r="BE834"/>
  <c r="BE873"/>
  <c r="BE896"/>
  <c r="BE904"/>
  <c r="BE927"/>
  <c r="BE935"/>
  <c r="BE944"/>
  <c r="BE955"/>
  <c r="BE966"/>
  <c r="BE979"/>
  <c r="BE996"/>
  <c r="BE1002"/>
  <c r="BE1011"/>
  <c r="BE1032"/>
  <c r="BE1049"/>
  <c r="BE1056"/>
  <c r="BE1059"/>
  <c r="BE1066"/>
  <c r="BE1069"/>
  <c r="BE1093"/>
  <c r="BE1151"/>
  <c r="BE1154"/>
  <c r="BE1202"/>
  <c r="BE1225"/>
  <c r="BE1226"/>
  <c r="BE1229"/>
  <c r="BE1231"/>
  <c r="BE1233"/>
  <c r="BE109"/>
  <c r="BE139"/>
  <c r="BE157"/>
  <c r="BE162"/>
  <c r="BE165"/>
  <c r="BE182"/>
  <c r="BE223"/>
  <c r="BE262"/>
  <c r="BE271"/>
  <c r="BE331"/>
  <c r="BE333"/>
  <c r="BE342"/>
  <c r="BE352"/>
  <c r="BE367"/>
  <c r="BE377"/>
  <c r="BE382"/>
  <c r="BE383"/>
  <c r="BE384"/>
  <c r="BE386"/>
  <c r="BE388"/>
  <c r="BE392"/>
  <c r="BE397"/>
  <c r="BE404"/>
  <c r="BE459"/>
  <c r="BE471"/>
  <c r="BE494"/>
  <c r="BE502"/>
  <c r="BE518"/>
  <c r="BE529"/>
  <c r="BE557"/>
  <c r="BE560"/>
  <c r="BE567"/>
  <c r="BE610"/>
  <c r="BE622"/>
  <c r="BE626"/>
  <c r="BE662"/>
  <c r="BE683"/>
  <c r="BE720"/>
  <c r="BE723"/>
  <c r="BE729"/>
  <c r="BE732"/>
  <c r="BE744"/>
  <c r="BE764"/>
  <c r="BE768"/>
  <c r="BE801"/>
  <c r="BE828"/>
  <c r="BE838"/>
  <c r="BE851"/>
  <c r="BE877"/>
  <c r="BE890"/>
  <c r="BE899"/>
  <c r="BE902"/>
  <c r="BE910"/>
  <c r="BE914"/>
  <c r="BE920"/>
  <c r="BE923"/>
  <c r="BE946"/>
  <c r="BE949"/>
  <c r="BE999"/>
  <c r="BE1005"/>
  <c r="BE1023"/>
  <c r="BE1052"/>
  <c r="BE1054"/>
  <c r="BE1061"/>
  <c r="BE1068"/>
  <c r="BE1109"/>
  <c r="BE1115"/>
  <c r="BE1126"/>
  <c r="BE1215"/>
  <c r="BE1224"/>
  <c r="F36"/>
  <c i="1" r="BA56"/>
  <c r="BA55"/>
  <c r="AW55"/>
  <c i="2" r="F39"/>
  <c i="1" r="BD56"/>
  <c r="BD55"/>
  <c r="BD54"/>
  <c r="W33"/>
  <c r="AS54"/>
  <c i="2" r="J36"/>
  <c i="1" r="AW56"/>
  <c i="2" r="F38"/>
  <c i="1" r="BC56"/>
  <c r="BC55"/>
  <c r="AY55"/>
  <c i="2" r="F37"/>
  <c i="1" r="BB56"/>
  <c r="BB55"/>
  <c r="AX55"/>
  <c i="2" l="1" r="T104"/>
  <c r="R290"/>
  <c r="T290"/>
  <c r="P104"/>
  <c r="P103"/>
  <c i="1" r="AU56"/>
  <c i="2" r="P290"/>
  <c r="R104"/>
  <c r="J1222"/>
  <c r="J81"/>
  <c r="BK104"/>
  <c r="J104"/>
  <c r="J64"/>
  <c r="BK375"/>
  <c r="J375"/>
  <c r="J74"/>
  <c r="BK290"/>
  <c r="J290"/>
  <c r="J70"/>
  <c r="J35"/>
  <c i="1" r="AV56"/>
  <c r="AT56"/>
  <c r="BA54"/>
  <c r="W30"/>
  <c r="BB54"/>
  <c r="W31"/>
  <c r="BC54"/>
  <c r="W32"/>
  <c i="2" r="F35"/>
  <c i="1" r="AZ56"/>
  <c r="AZ55"/>
  <c r="AV55"/>
  <c r="AT55"/>
  <c r="AU55"/>
  <c r="AU54"/>
  <c i="2" l="1" r="R103"/>
  <c r="T103"/>
  <c r="BK103"/>
  <c r="J103"/>
  <c i="1" r="AZ54"/>
  <c r="W29"/>
  <c r="AX54"/>
  <c r="AW54"/>
  <c r="AK30"/>
  <c r="AY54"/>
  <c i="2" r="J32"/>
  <c i="1" r="AG56"/>
  <c r="AG55"/>
  <c r="AG54"/>
  <c r="AK26"/>
  <c i="2" l="1" r="J41"/>
  <c i="1" r="AN55"/>
  <c i="2" r="J63"/>
  <c i="1"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<sst xmlns="http://schemas.openxmlformats.org/spreadsheetml/2006/main">
  <si>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</si>
  <si>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</si>
  <si>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</si>
  <si>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</si>
  <si>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</si>
  <si>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{8c287465-352a-4206-8494-78cb7370de16}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</si>
  <si>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</si>
  <si>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</si>
  <si>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</si>
  <si>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</si>
  <si>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</si>
  <si>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</si>
  <si>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</si>
  <si>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</si>
  <si>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05/22/04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</si>
  <si>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</si>
  <si>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</si>
  <si>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střešní krytiny a oprava krovu ISŠŽ Plzeň, I etapa, lešení na uliční straně</t>
  </si>
  <si>
    <t>KSO:</t>
  </si>
  <si>
    <t>801 34 13</t>
  </si>
  <si>
    <t>CC-CZ:</t>
  </si>
  <si>
    <t>12631</t>
  </si>
  <si>
    <t>Místo:</t>
  </si>
  <si>
    <t>ISŠŽ Plzeň, Škroupova 13, 301 00 Plzeň, č. p. 209</t>
  </si>
  <si>
    <t>Datum:</t>
  </si>
  <si>
    <t>4. 2. 2022</t>
  </si>
  <si>
    <t>CZ-CPV:</t>
  </si>
  <si>
    <t>45000000-7</t>
  </si>
  <si>
    <t>CZ-CPA:</t>
  </si>
  <si>
    <t>41.00.28</t>
  </si>
  <si>
    <t>Zadavatel:</t>
  </si>
  <si>
    <t>IČ:</t>
  </si>
  <si>
    <t>00523925</t>
  </si>
  <si>
    <t>Integrovaná střední škola živnostenská</t>
  </si>
  <si>
    <t>DIČ:</t>
  </si>
  <si>
    <t>CZ00523925</t>
  </si>
  <si>
    <t>Uchazeč:</t>
  </si>
  <si>
    <t>Vyplň údaj</t>
  </si>
  <si>
    <t>Projektant:</t>
  </si>
  <si>
    <t>11372494</t>
  </si>
  <si>
    <t>Ing. Rudolf Jedlička</t>
  </si>
  <si>
    <t>CZ520209030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</si>
  <si>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</si>
  <si>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</si>
  <si>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</si>
  <si>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</si>
  <si>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</si>
  <si>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</si>
  <si>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</si>
  <si>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</si>
  <si>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</si>
  <si>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</si>
  <si>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</si>
  <si>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</si>
  <si>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</si>
  <si>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</si>
  <si>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</si>
  <si>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</si>
  <si>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</si>
  <si>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</si>
  <si>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</si>
  <si>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</si>
  <si>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</si>
  <si>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</si>
  <si>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</si>
  <si>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</si>
  <si>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</si>
  <si>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</si>
  <si>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</si>
  <si>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</si>
  <si>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</si>
  <si>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</si>
  <si>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</si>
  <si>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</si>
  <si>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</si>
  <si>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</si>
  <si>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</si>
  <si>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</si>
  <si>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</si>
  <si>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</si>
  <si>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</si>
  <si>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</si>
  <si>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</si>
  <si>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</si>
  <si>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</si>
  <si>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</si>
  <si>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</si>
  <si>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Budova ISŠŽ Plzeň</t>
  </si>
  <si>
    <t>STA</t>
  </si>
  <si>
    <t>1</t>
  </si>
  <si>
    <t>{42d7c74b-c938-46df-a69f-6a40be66b089}</t>
  </si>
  <si>
    <t>2</t>
  </si>
  <si>
    <t>/</t>
  </si>
  <si>
    <t>0101</t>
  </si>
  <si>
    <t>Výměna střešní krytiny a oprava krovu ISŠŽ Plzeň</t>
  </si>
  <si>
    <t>Soupis</t>
  </si>
  <si>
    <t>{5a9597fb-974f-4478-8377-5a11ef9804d4}</t>
  </si>
  <si>
    <t>KRYCÍ LIST SOUPISU PRACÍ</t>
  </si>
  <si>
    <t>Objekt:</t>
  </si>
  <si>
    <t>01 - Budova ISŠŽ Plzeň</t>
  </si>
  <si>
    <t>Soupis:</t>
  </si>
  <si>
    <t>0101 - Výměna střešní krytiny a oprava krovu ISŠŽ Plzeň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</si>
  <si>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</si>
  <si>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</si>
  <si>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</si>
  <si>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</si>
  <si>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</si>
  <si>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</si>
  <si>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</si>
  <si>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</si>
  <si>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</si>
  <si>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</si>
  <si>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</si>
  <si>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</si>
  <si>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</si>
  <si>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</si>
  <si>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</si>
  <si>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  D1 - Zemnění a ochrana proti blesku - D+M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</si>
  <si>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</si>
  <si>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</si>
  <si>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</si>
  <si>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</si>
  <si>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</si>
  <si>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</si>
  <si>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</si>
  <si>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</si>
  <si>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</si>
  <si>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</si>
  <si>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</si>
  <si>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</si>
  <si>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</si>
  <si>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</si>
  <si>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</si>
  <si>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</si>
  <si>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</si>
  <si>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</si>
  <si>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</si>
  <si>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</si>
  <si>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</si>
  <si>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</si>
  <si>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</si>
  <si>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</si>
  <si>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</si>
  <si>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</si>
  <si>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 nebo IE nebo U nebo UE nebo L do č. 12 nebo výšky do 120 mm</t>
  </si>
  <si>
    <t>t</t>
  </si>
  <si>
    <t>4</t>
  </si>
  <si>
    <t>16430132</t>
  </si>
  <si>
    <t>Online PSC</t>
  </si>
  <si>
    <t>https://podminky.urs.cz/item/CS_URS_2022_01/317941121</t>
  </si>
  <si>
    <t>VV</t>
  </si>
  <si>
    <t>"rozšíření výklenku uložení vazného trámu" (15+12+0)*(0,7*4,57/1000)</t>
  </si>
  <si>
    <t>M</t>
  </si>
  <si>
    <t>13011066</t>
  </si>
  <si>
    <t>úhelník ocelový rovnostranný jakost S235JR (11 375) 60x60x5mm</t>
  </si>
  <si>
    <t>8</t>
  </si>
  <si>
    <t>149582423</t>
  </si>
  <si>
    <t>6</t>
  </si>
  <si>
    <t>Úpravy povrchů, podlahy a osazování výplní</t>
  </si>
  <si>
    <t>612315422</t>
  </si>
  <si>
    <t>Oprava vápenné omítky vnitřních ploch štukové dvouvrstvé, tloušťky do 20 mm a tloušťky štuku do 3 mm stěn, v rozsahu opravované plochy přes 10 do 30%</t>
  </si>
  <si>
    <t>m2</t>
  </si>
  <si>
    <t>-949914735</t>
  </si>
  <si>
    <t>https://podminky.urs.cz/item/CS_URS_2022_01/612315422</t>
  </si>
  <si>
    <t>"požární stěny" (2*(10,26*(1,25+4,35)/2+(1,3+2*0,15)*3,3 - 0,8*2,0) + ((10,9-2,4+1,9+1,1+2,0)*(1,25+4,35)/2 - 0,8*2,0))</t>
  </si>
  <si>
    <t>"stáv. komíny" ((4,8+1,7+2,5+1,3+1,1+0,8+2,7 + 0,9+1,7+2,3 + 1,6 + 11*0,6)*2*3,1)</t>
  </si>
  <si>
    <t>"obvodové zdivo" ((39,0+5,5+19,3 + 31,7+11,8 + 5*0,3)*0,81 + (6,1+6,4+3,9+2,1+5,1)*0,51 + 5,5*3,2/2)</t>
  </si>
  <si>
    <t>Součet</t>
  </si>
  <si>
    <t>622131101</t>
  </si>
  <si>
    <t>Podkladní a spojovací vrstva vnějších omítaných ploch cementový postřik nanášený ručně celoplošně stěn</t>
  </si>
  <si>
    <t>-35992385</t>
  </si>
  <si>
    <t>https://podminky.urs.cz/item/CS_URS_2022_01/622131101</t>
  </si>
  <si>
    <t>"atiky vnitřní strana" (4,1 + 11,1 + 6,3+5,2-2,9*0+6,3)*(1,0-0,3)</t>
  </si>
  <si>
    <t>"atiky uliční strana" ((4,1 + 11,1 + 6,3+5,2-2,9*0+6,3 + 2*2*0,5 + 2*0,7)*(1,4) + ((2,9+1,9)/2*1,8) - 1,5*1,5*3,14/4)</t>
  </si>
  <si>
    <t>5</t>
  </si>
  <si>
    <t>622322111</t>
  </si>
  <si>
    <t>Omítka vápenocementová lehčená vnějších ploch nanášená ručně jednovrstvá, tloušťky do 15 mm hrubá zatřená stěn</t>
  </si>
  <si>
    <t>216227017</t>
  </si>
  <si>
    <t>https://podminky.urs.cz/item/CS_URS_2022_01/622322111</t>
  </si>
  <si>
    <t>622326453</t>
  </si>
  <si>
    <t>Oprava vápenocementové omítky s celoplošným přeštukováním vnějších ploch stupně členitosti 3, v rozsahu opravované plochy přes 20 do 30%</t>
  </si>
  <si>
    <t>-1925058528</t>
  </si>
  <si>
    <t>https://podminky.urs.cz/item/CS_URS_2022_01/622326453</t>
  </si>
  <si>
    <t>"oprava omítek říms ve dvorní části" (24,9+7,0+5,7+3,9 + 4,7+6,7)*(0,3+0,2)</t>
  </si>
  <si>
    <t>7</t>
  </si>
  <si>
    <t>622328231</t>
  </si>
  <si>
    <t>Potažení vnějších ploch sanačním štukem tloušťky do 3 mm stěn</t>
  </si>
  <si>
    <t>-2064501438</t>
  </si>
  <si>
    <t>https://podminky.urs.cz/item/CS_URS_2022_01/622328231</t>
  </si>
  <si>
    <t>622635061</t>
  </si>
  <si>
    <t>Oprava spárování cihelného zdiva cementovou maltou včetně vysekání a vyčištění spár komínového nad střechou, v rozsahu opravované plochy přes 10 do 20 %</t>
  </si>
  <si>
    <t>-2018635982</t>
  </si>
  <si>
    <t>https://podminky.urs.cz/item/CS_URS_2022_01/622635061</t>
  </si>
  <si>
    <t>"komíny" (4*0,45*1,4)</t>
  </si>
  <si>
    <t>9</t>
  </si>
  <si>
    <t>629995001R</t>
  </si>
  <si>
    <t>Začištění omítek (s dodáním hmot) - začištění omítek fasády pod oplechováním okapu nebo římsy</t>
  </si>
  <si>
    <t>m</t>
  </si>
  <si>
    <t>2017507236</t>
  </si>
  <si>
    <t>"začištění fas. omítek u oplechování okapu" ((0,04+4,2+8,8+11,2+8,8+1,5+2*1,5+2*1,5+1,5+13,1))</t>
  </si>
  <si>
    <t>"začištění fas. omítek u okap. svodů" ((1+1+2)*4*0,2)</t>
  </si>
  <si>
    <t>10</t>
  </si>
  <si>
    <t>629991001</t>
  </si>
  <si>
    <t>Zakrytí vnějších ploch před znečištěním včetně pozdějšího odkrytí ploch podélných rovných (např. chodníků) fólií položenou volně</t>
  </si>
  <si>
    <t>-452481494</t>
  </si>
  <si>
    <t>https://podminky.urs.cz/item/CS_URS_2022_01/629991001</t>
  </si>
  <si>
    <t>"zaatikový žlab" (4,1 + 11,1 + 6,3+5,2-2,9+6,3)*(0,9)</t>
  </si>
  <si>
    <t>"plochá střecha" (4,7+6,7)*0,9</t>
  </si>
  <si>
    <t>"římsy" (5,1+0,3 + 0,4+12,3+0,5+2*1,4 + 0,2+7,9+1,4+2*1,4 + 1,4+7,8+0,4)*0,6</t>
  </si>
  <si>
    <t>11</t>
  </si>
  <si>
    <t>629991011</t>
  </si>
  <si>
    <t>Zakrytí vnějších ploch před znečištěním včetně pozdějšího odkrytí výplní otvorů a svislých ploch fólií přilepenou lepící páskou</t>
  </si>
  <si>
    <t>1856470992</t>
  </si>
  <si>
    <t>https://podminky.urs.cz/item/CS_URS_2022_01/629991011</t>
  </si>
  <si>
    <t>"atiky uliční strana" (1,5*1,5*3,14/4)</t>
  </si>
  <si>
    <t>12</t>
  </si>
  <si>
    <t>629999030</t>
  </si>
  <si>
    <t>Příplatky k cenám úprav vnějších povrchů za zvýšenou pracnost při provádění prací menšího rozsahu omítané plochy do 10 m2</t>
  </si>
  <si>
    <t>-2090741743</t>
  </si>
  <si>
    <t>https://podminky.urs.cz/item/CS_URS_2022_01/629999030</t>
  </si>
  <si>
    <t>13</t>
  </si>
  <si>
    <t>629999042</t>
  </si>
  <si>
    <t>Příplatky k cenám úprav vnějších povrchů za ztížené pracovní podmínky práce v nadstřešní části objektu</t>
  </si>
  <si>
    <t>1041219663</t>
  </si>
  <si>
    <t>https://podminky.urs.cz/item/CS_URS_2022_01/629999042</t>
  </si>
  <si>
    <t>14</t>
  </si>
  <si>
    <t>631311114</t>
  </si>
  <si>
    <t>Mazanina z betonu prostého bez zvýšených nároků na prostředí tl. přes 50 do 80 mm tř. C 16/20</t>
  </si>
  <si>
    <t>m3</t>
  </si>
  <si>
    <t>-705216194</t>
  </si>
  <si>
    <t>https://podminky.urs.cz/item/CS_URS_2022_01/631311114</t>
  </si>
  <si>
    <t>"rozšíření výklenku uložení vazného trámu" (15+12+0)*(0,5*0,25*0,05)</t>
  </si>
  <si>
    <t>631319191</t>
  </si>
  <si>
    <t>Příplatek k cenám mazanin za práci v nízkém (do 1,30 m) prostoru mazanina tl. přes 50 do 80 mm</t>
  </si>
  <si>
    <t>407193775</t>
  </si>
  <si>
    <t>https://podminky.urs.cz/item/CS_URS_2022_01/631319191</t>
  </si>
  <si>
    <t>16</t>
  </si>
  <si>
    <t>631319195</t>
  </si>
  <si>
    <t>Příplatek k cenám mazanin za malou plochu do 5 m2 jednotlivě mazanina tl. přes 50 do 80 mm</t>
  </si>
  <si>
    <t>-2133238978</t>
  </si>
  <si>
    <t>https://podminky.urs.cz/item/CS_URS_2022_01/631319195</t>
  </si>
  <si>
    <t>Ostatní konstrukce a práce, bourání</t>
  </si>
  <si>
    <t>17</t>
  </si>
  <si>
    <t>941111112</t>
  </si>
  <si>
    <t>Montáž lešení řadového trubkového lehkého pracovního s podlahami s provozním zatížením tř. 3 do 200 kg/m2 šířky tř. W06 od 0,6 do 0,9 m, výšky přes 10 do 25 m</t>
  </si>
  <si>
    <t>-1921337586</t>
  </si>
  <si>
    <t>https://podminky.urs.cz/item/CS_URS_2022_01/941111112</t>
  </si>
  <si>
    <t>"uliční strana budovy školy" ((0,04+8,8+8,8+13,1)*19,85 + (4,2+11,2+6,42+5,87+6,33 + (1+2+2)*0,3+0,15)*21,3 + 3,0*1,8)</t>
  </si>
  <si>
    <t>"dvorní strana budovy školy" (21,1+6,7+9,4+3,9)*19,7</t>
  </si>
  <si>
    <t>18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</si>
  <si>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</si>
  <si>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</si>
  <si>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-1325889181</t>
  </si>
  <si>
    <t>https://podminky.urs.cz/item/CS_URS_2022_01/941111212</t>
  </si>
  <si>
    <t>"uliční strana budovy školy" ((0,04+8,8+8,8+13,1)*19,85 + (4,2+11,2+6,42+5,87+6,33 + (1+2+2)*0,3+0,15)*21,3 + 3,0*1,8)*30</t>
  </si>
  <si>
    <t>"dvorní strana budovy školy" (21,1+6,7+9,4+3,9)*19,7*30</t>
  </si>
  <si>
    <t>19</t>
  </si>
  <si>
    <t>941111812</t>
  </si>
  <si>
    <t>Demontáž lešení řadového trubkového lehkého pracovního s podlahami s provozním zatížením tř. 3 do 200 kg/m2 šířky tř. W06 od 0,6 do 0,9 m, výšky přes 10 do 25 m</t>
  </si>
  <si>
    <t>-1080812143</t>
  </si>
  <si>
    <t>https://podminky.urs.cz/item/CS_URS_2022_01/941111812</t>
  </si>
  <si>
    <t>20</t>
  </si>
  <si>
    <t>944511111</t>
  </si>
  <si>
    <t>Montáž ochranné sítě zavěšené na konstrukci lešení z textilie z umělých vláken</t>
  </si>
  <si>
    <t>-484591749</t>
  </si>
  <si>
    <t>https://podminky.urs.cz/item/CS_URS_2022_01/944511111</t>
  </si>
  <si>
    <t>944511211</t>
  </si>
  <si>
    <t>Montáž ochranné sítě Příplatek za první a každý další den použití sítě k ceně -1111</t>
  </si>
  <si>
    <t>1727360884</t>
  </si>
  <si>
    <t>https://podminky.urs.cz/item/CS_URS_2022_01/944511211</t>
  </si>
  <si>
    <t>22</t>
  </si>
  <si>
    <t>944511811</t>
  </si>
  <si>
    <t>Demontáž ochranné sítě zavěšené na konstrukci lešení z textilie z umělých vláken</t>
  </si>
  <si>
    <t>-1006495658</t>
  </si>
  <si>
    <t>https://podminky.urs.cz/item/CS_URS_2022_01/944511811</t>
  </si>
  <si>
    <t>23</t>
  </si>
  <si>
    <t>944711111</t>
  </si>
  <si>
    <t>Montáž záchytné stříšky zřizované současně s lehkým nebo těžkým lešením, šířky do 1,5 m</t>
  </si>
  <si>
    <t>723285505</t>
  </si>
  <si>
    <t>https://podminky.urs.cz/item/CS_URS_2022_01/944711111</t>
  </si>
  <si>
    <t>(1,5+3,0)</t>
  </si>
  <si>
    <t>24</t>
  </si>
  <si>
    <t>944711211</t>
  </si>
  <si>
    <t>Montáž záchytné stříšky Příplatek za první a každý další den použití záchytné stříšky k ceně -1111</t>
  </si>
  <si>
    <t>-519515265</t>
  </si>
  <si>
    <t>https://podminky.urs.cz/item/CS_URS_2022_01/944711211</t>
  </si>
  <si>
    <t>(1,5+3,0)*30</t>
  </si>
  <si>
    <t>25</t>
  </si>
  <si>
    <t>944711811</t>
  </si>
  <si>
    <t>Demontáž záchytné stříšky zřizované současně s lehkým nebo těžkým lešením, šířky do 1,5 m</t>
  </si>
  <si>
    <t>464073973</t>
  </si>
  <si>
    <t>https://podminky.urs.cz/item/CS_URS_2022_01/944711811</t>
  </si>
  <si>
    <t>26</t>
  </si>
  <si>
    <t>945421112</t>
  </si>
  <si>
    <t>Hydraulická zvedací plošina včetně obsluhy instalovaná na automobilovém podvozku, výšky zdvihu do 34 m</t>
  </si>
  <si>
    <t>hod</t>
  </si>
  <si>
    <t>1652050629</t>
  </si>
  <si>
    <t>https://podminky.urs.cz/item/CS_URS_2022_01/945421112</t>
  </si>
  <si>
    <t>"hromosvod" 4</t>
  </si>
  <si>
    <t>27</t>
  </si>
  <si>
    <t>949101111</t>
  </si>
  <si>
    <t>Lešení pomocné pracovní pro objekty pozemních staveb pro zatížení do 150 kg/m2, o výšce lešeňové podlahy do 1,9 m</t>
  </si>
  <si>
    <t>-1763282402</t>
  </si>
  <si>
    <t>https://podminky.urs.cz/item/CS_URS_2022_01/949101111</t>
  </si>
  <si>
    <t>"nátěr krovu" (38,8+18,9 + 15,7+35,6)*0,6*4</t>
  </si>
  <si>
    <t>"vnitřní omítky" (3*4,5)*0,6*4</t>
  </si>
  <si>
    <t>"komíny" ((0,5+1,6+2,8+1,7+2,5+1,3+1,1+1,3+0,8+2,7+1,6+0,9+1,7+2,3+0,6)*2*0,6)</t>
  </si>
  <si>
    <t>28</t>
  </si>
  <si>
    <t>949411113</t>
  </si>
  <si>
    <t>Montáž schodišťových a výstupových věží z trubkového lešení o půdorysné ploše do 10 m2, výšky přes 20 do 30 m</t>
  </si>
  <si>
    <t>-106491947</t>
  </si>
  <si>
    <t>https://podminky.urs.cz/item/CS_URS_2022_01/949411113</t>
  </si>
  <si>
    <t>"schod. věž" 22,0</t>
  </si>
  <si>
    <t>29</t>
  </si>
  <si>
    <t>949411213</t>
  </si>
  <si>
    <t>Montáž schodišťových a výstupových věží z trubkového lešení Příplatek za první a každý další den použití lešení k ceně -1113 nebo -1114</t>
  </si>
  <si>
    <t>-2129714942</t>
  </si>
  <si>
    <t>https://podminky.urs.cz/item/CS_URS_2022_01/949411213</t>
  </si>
  <si>
    <t>"schod. věž" 22,0*30</t>
  </si>
  <si>
    <t>30</t>
  </si>
  <si>
    <t>949411813</t>
  </si>
  <si>
    <t>Demontáž schodišťových a výstupových věží z trubkového lešení o půdorysné ploše do 10 m2, výšky přes 20 do 30 m</t>
  </si>
  <si>
    <t>1660362036</t>
  </si>
  <si>
    <t>https://podminky.urs.cz/item/CS_URS_2022_01/949411813</t>
  </si>
  <si>
    <t>31</t>
  </si>
  <si>
    <t>952902121</t>
  </si>
  <si>
    <t>Čištění budov při provádění oprav a udržovacích prací podlah drsných nebo chodníků zametením</t>
  </si>
  <si>
    <t>1713928316</t>
  </si>
  <si>
    <t>https://podminky.urs.cz/item/CS_URS_2022_01/952902121</t>
  </si>
  <si>
    <t>"podlaha půdy" (10,1*31,8 +10,1*7,5/2+5,5*12,5+10,0*7,6/2+10,0*11,7 - 1,8*1,8-(9,4+10,0+13,7)*0,3 - 4,1*6,4 + 0)</t>
  </si>
  <si>
    <t>"podlaha půdy" (0 + -(0,5+1,6+2,8+1,7+2,5+1,3+1,1+1,3+0,8+2,7+1,6+0,9+1,7+2,3+0,6)*0,6 + (6,0+5,1)/2*6,3)</t>
  </si>
  <si>
    <t>"chodník" ((0,04+4,2+8,8+11,2+8,8+6,42+5,87+6,33+13,1)*2,0)</t>
  </si>
  <si>
    <t>32</t>
  </si>
  <si>
    <t>952902601</t>
  </si>
  <si>
    <t>Čištění budov při provádění oprav a udržovacích prací vysátím prachu z trámů, nosníků apod.</t>
  </si>
  <si>
    <t>-644062538</t>
  </si>
  <si>
    <t>https://podminky.urs.cz/item/CS_URS_2022_01/952902601</t>
  </si>
  <si>
    <t>"vazný trám 200/240 mm, ozn. T01" (4*(9,76-2*0,3) + 3*(10,04-2*0,3) + (2,88-2*0,3) + 3*(9,8-2*0,3) + 0)*(2*0,2+2*0,24)</t>
  </si>
  <si>
    <t>"vazný trám 200/240 mm, ozn. T01" (0 + 12,58-2*0,3 + 2*8,4-2*0,3 + 2*5,37-2*0,3 + 0)*(2*0,2+2*0,24)</t>
  </si>
  <si>
    <t>"vazný trám 200/240 mm, ozn. T01" (0 + 6,0-2*0,3 + 5,6-2*0,3 + 2,61-0,3 + 2*1,46 + 2,4-0,3 + 2,51-0,3 + 0)*(2*0,2+2*0,24)</t>
  </si>
  <si>
    <t>"sloupek 180/180 mm, ozn. T03" (((8+4)*2+4)*2,73 + 2,2 + 0,45 + 2*0,6 + 2*1,83)*(2*0,18+2*0,18)</t>
  </si>
  <si>
    <t>"vzpěra 180/160 mm, ozn. T04" ((12+10)*3,6 + 3*4,2 + 5,8 + 2,9 + 0)*(2*0,18+2*0,16)</t>
  </si>
  <si>
    <t>"pozednice 180/180 mm, ozn. T05" (39,4+31,9 + 19,6+11,7 + 5,8+1,4+4,5)*(2*0,18+1*0,18)</t>
  </si>
  <si>
    <t>"vaznice 180/180 mm, ozn. T06" (37,7+35,6 + 1,6 + 19,6+17,4 + 7,1)*(2*0,18+2*0,18)</t>
  </si>
  <si>
    <t>"kleština 2x100/180 mm, ozn. T07" (12*2*4,3 + 12*2*2,25 + 10*2*2,35 + 2*2*4,4 + 2*5,3 + 2*3,2 + 2*4,1 + 2*2,4)*(2*0,1+2*0,18)</t>
  </si>
  <si>
    <t xml:space="preserve">"krokev 130/160 mm, ozn. T08" (28*5,4 + 28*5,8 + 28*5,9 + 1,6+1,8+2,3+2,6 + 5,0+3,9+2,9+2,5+4*3,5+2*(2,7+1,9+0,9+2,9) +  0)*1,186*(2*0,13+2*0,16)*0,67</t>
  </si>
  <si>
    <t>"krokev 130/160mm" (0 + 3,4+3,5+3,7+3,9+4,1+4,3+4,5+4,7+4,9 +1,9+3,3+4,5+5,4+5,5+5,7+5,9+2*3,7+4,2+3,6+2,6+1,6+1,5+0,9 + 0)*1,186*(2*0,13+2*0,16)*0,67</t>
  </si>
  <si>
    <t>"krokev 130/160 mm, ozn. T08" (0 + (3,3)*1,186 + (3,4+2,3+1,2)*1,689 + (6,4+6,8+3,7)*1,01)*(2*0,13+2*0,16)*0,67</t>
  </si>
  <si>
    <t>"krokev 130/160 mm, ozn. T08" (5,6+2*6,4+2*4,7 + (5,1+1,7+4,1+2*4,2 + 5,9+4,2)*1,11 + 4,6 + (8,8+9,1)*1,01 + (6,5+4,6)*1,11 + 0)*(2*0,13+2*0,16)*0,67</t>
  </si>
  <si>
    <t>"pásek 90/130 mm, ozn. T10" (49*1,5)*(2*0,09+2*0,13)</t>
  </si>
  <si>
    <t>33</t>
  </si>
  <si>
    <t>952902611</t>
  </si>
  <si>
    <t>Čištění budov při provádění oprav a udržovacích prací vysátím prachu z ostatních ploch</t>
  </si>
  <si>
    <t>-1806059342</t>
  </si>
  <si>
    <t>https://podminky.urs.cz/item/CS_URS_2022_01/952902611</t>
  </si>
  <si>
    <t>"rozšíření výklenku uložení vazného trámu" (15+12+0)*((2*0,25+0,5)*0,4 + 2*0,25*0,5)*2</t>
  </si>
  <si>
    <t>34</t>
  </si>
  <si>
    <t>962032231</t>
  </si>
  <si>
    <t>Bourání zdiva nadzákladového z cihel nebo tvárnic z cihel pálených nebo vápenopískových, na maltu vápennou nebo vápenocementovou, objemu přes 1 m3</t>
  </si>
  <si>
    <t>-1815357087</t>
  </si>
  <si>
    <t>https://podminky.urs.cz/item/CS_URS_2022_01/962032231</t>
  </si>
  <si>
    <t>"odhalení zazděných zhlaví krokví" (4,0+11,2+6,2+5,5+6,2)*0,1*0,3</t>
  </si>
  <si>
    <t>"očištění koruny zdiva" ((39,0+5,5+19,3-4,0+11,2+6,2+5,5+6,2 + 24,4 + 5,8+1,3+4,5)*0,3*0,2/2)</t>
  </si>
  <si>
    <t>35</t>
  </si>
  <si>
    <t>967031743</t>
  </si>
  <si>
    <t>Přisekání (špicování) plošné nebo rovných ostění zdiva z cihel pálených plošné, na maltu vápennou nebo vápenocementovou, tl. na maltu cementovou, tl. do 150 mm</t>
  </si>
  <si>
    <t>-632132858</t>
  </si>
  <si>
    <t>https://podminky.urs.cz/item/CS_URS_2022_01/967031743</t>
  </si>
  <si>
    <t>"rozšíření výklenku uložení vazného trámu" (15+12+0)*(2*0,4*0,25)</t>
  </si>
  <si>
    <t>36</t>
  </si>
  <si>
    <t>978015391</t>
  </si>
  <si>
    <t>Otlučení vápenných nebo vápenocementových omítek vnějších ploch s vyškrabáním spar a s očištěním zdiva stupně členitosti 1 a 2, v rozsahu přes 80 do 100 %</t>
  </si>
  <si>
    <t>1362490415</t>
  </si>
  <si>
    <t>https://podminky.urs.cz/item/CS_URS_2022_01/978015391</t>
  </si>
  <si>
    <t>37</t>
  </si>
  <si>
    <t>978019391</t>
  </si>
  <si>
    <t>Otlučení vápenných nebo vápenocementových omítek vnějších ploch s vyškrabáním spar a s očištěním zdiva stupně členitosti 3 až 5, v rozsahu přes 80 do 100 %</t>
  </si>
  <si>
    <t>-212109423</t>
  </si>
  <si>
    <t>https://podminky.urs.cz/item/CS_URS_2022_01/978019391</t>
  </si>
  <si>
    <t>38</t>
  </si>
  <si>
    <t>978023411</t>
  </si>
  <si>
    <t>Vyškrabání cementové malty ze spár zdiva cihelného mimo komínového</t>
  </si>
  <si>
    <t>-517350970</t>
  </si>
  <si>
    <t>https://podminky.urs.cz/item/CS_URS_2022_01/978023411</t>
  </si>
  <si>
    <t>"rozšíření výklenku uložení vazného trámu" (15+12+0)*((2*0,25+0,5)*0,4)</t>
  </si>
  <si>
    <t>997</t>
  </si>
  <si>
    <t>Přesun sutě</t>
  </si>
  <si>
    <t>39</t>
  </si>
  <si>
    <t>997013157</t>
  </si>
  <si>
    <t>Vnitrostaveništní doprava suti a vybouraných hmot vodorovně do 50 m svisle s omezením mechanizace pro budovy a haly výšky přes 21 do 24 m</t>
  </si>
  <si>
    <t>-1538691331</t>
  </si>
  <si>
    <t>https://podminky.urs.cz/item/CS_URS_2022_01/997013157</t>
  </si>
  <si>
    <t>40</t>
  </si>
  <si>
    <t>997013501</t>
  </si>
  <si>
    <t>Odvoz suti a vybouraných hmot na skládku nebo meziskládku se složením, na vzdálenost do 1 km</t>
  </si>
  <si>
    <t>577894667</t>
  </si>
  <si>
    <t>https://podminky.urs.cz/item/CS_URS_2022_01/997013501</t>
  </si>
  <si>
    <t>41</t>
  </si>
  <si>
    <t>997013509</t>
  </si>
  <si>
    <t>Odvoz suti a vybouraných hmot na skládku nebo meziskládku se složením, na vzdálenost Příplatek k ceně za každý další i započatý 1 km přes 1 km</t>
  </si>
  <si>
    <t>915466564</t>
  </si>
  <si>
    <t>https://podminky.urs.cz/item/CS_URS_2022_01/997013509</t>
  </si>
  <si>
    <t>39,018*14 'Přepočtené koeficientem množství</t>
  </si>
  <si>
    <t>42</t>
  </si>
  <si>
    <t>997013607</t>
  </si>
  <si>
    <t>Poplatek za uložení stavebního odpadu na skládce (skládkovné) z tašek a keramických výrobků zatříděného do Katalogu odpadů pod kódem 17 01 03</t>
  </si>
  <si>
    <t>918810617</t>
  </si>
  <si>
    <t>https://podminky.urs.cz/item/CS_URS_2022_01/997013607</t>
  </si>
  <si>
    <t>39,018*0,4 'Přepočtené koeficientem množství</t>
  </si>
  <si>
    <t>43</t>
  </si>
  <si>
    <t>997013631</t>
  </si>
  <si>
    <t>Poplatek za uložení stavebního odpadu na skládce (skládkovné) směsného stavebního a demoličního zatříděného do Katalogu odpadů pod kódem 17 09 04</t>
  </si>
  <si>
    <t>1939749403</t>
  </si>
  <si>
    <t>https://podminky.urs.cz/item/CS_URS_2022_01/997013631</t>
  </si>
  <si>
    <t>39,018*0,1 'Přepočtené koeficientem množství</t>
  </si>
  <si>
    <t>44</t>
  </si>
  <si>
    <t>997013635</t>
  </si>
  <si>
    <t>Poplatek za uložení stavebního odpadu na skládce (skládkovné) komunálního zatříděného do Katalogu odpadů pod kódem 20 03 01</t>
  </si>
  <si>
    <t>-1184158113</t>
  </si>
  <si>
    <t>https://podminky.urs.cz/item/CS_URS_2022_01/997013635</t>
  </si>
  <si>
    <t>45</t>
  </si>
  <si>
    <t>997013811</t>
  </si>
  <si>
    <t>Poplatek za uložení stavebního odpadu na skládce (skládkovné) dřevěného zatříděného do Katalogu odpadů pod kódem 17 02 01</t>
  </si>
  <si>
    <t>-1708063971</t>
  </si>
  <si>
    <t>https://podminky.urs.cz/item/CS_URS_2022_01/997013811</t>
  </si>
  <si>
    <t>39,018*0,5 'Přepočtené koeficientem množství</t>
  </si>
  <si>
    <t>998</t>
  </si>
  <si>
    <t>Přesun hmot</t>
  </si>
  <si>
    <t>46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</si>
  <si>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</si>
  <si>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</si>
  <si>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-1289739259</t>
  </si>
  <si>
    <t>https://podminky.urs.cz/item/CS_URS_2022_01/998017003</t>
  </si>
  <si>
    <t>PSV</t>
  </si>
  <si>
    <t>Práce a dodávky PSV</t>
  </si>
  <si>
    <t>712</t>
  </si>
  <si>
    <t>Povlakové krytiny</t>
  </si>
  <si>
    <t>47</t>
  </si>
  <si>
    <t>712363672</t>
  </si>
  <si>
    <t>Provedení povlakové krytiny střech plochých do 10° s mechanicky kotvenou izolací ostatní práce mechanické kotvení plechových lišt do rš 200 mm do podkladu ze dřeva</t>
  </si>
  <si>
    <t>-1024081775</t>
  </si>
  <si>
    <t>https://podminky.urs.cz/item/CS_URS_2022_01/712363672</t>
  </si>
  <si>
    <t>"zaatikový žlab" (4,1 + 11,1 + 6,3+5,2-2,9+6,3 + 2*2*0,8*1,186 + 0,8*1,186)</t>
  </si>
  <si>
    <t>"mezistřešní plocha" ((5,6+(10,7+8,5)*1,01 + 1,2))</t>
  </si>
  <si>
    <t>48</t>
  </si>
  <si>
    <t>13756520</t>
  </si>
  <si>
    <t>plech ocelový hladký jakost 11321.21 tl 0,6mm tabule</t>
  </si>
  <si>
    <t>729200544</t>
  </si>
  <si>
    <t>"zaatikový žlab" (4,1 + 11,1 + 6,3+5,2-2,9+6,3 + 2*2*0,8*1,186 + 0,8*1,186)*0,2*0,6*8/1000</t>
  </si>
  <si>
    <t>"mezistřešní plocha" ((5,6+(10,7+8,5)*1,01 + 1,2))*0,2*0,6*8/1000</t>
  </si>
  <si>
    <t>49</t>
  </si>
  <si>
    <t>712631101</t>
  </si>
  <si>
    <t>Provedení povlakové krytiny střech šikmých přes 30° pásy na sucho na dřevěném podkladě s lištami AIP nebo NAIP</t>
  </si>
  <si>
    <t>-1930976773</t>
  </si>
  <si>
    <t>https://podminky.urs.cz/item/CS_URS_2022_01/712631101</t>
  </si>
  <si>
    <t>"zaatikový žlab" (4,1 + 11,1 + 6,3+5,2-2,9+6,3)*(0,15+0,65+0,4+0,3)</t>
  </si>
  <si>
    <t>"mezistřešní plocha" ((5,6+(10,7+8,5)*1,01)*0,5*1,186 +1,2*0,6*1,186 + (4,8+0,6)/2*8,5*1,01)</t>
  </si>
  <si>
    <t>50</t>
  </si>
  <si>
    <t>62853000</t>
  </si>
  <si>
    <t>pás asfaltový samolepicí modifikovaný SBS tl 3,6mm s vložkou ze skleněné tkaniny se spalitelnou fólií nebo jemnozrnným minerálním posypem nebo textilií na horním povrchu</t>
  </si>
  <si>
    <t>-367475140</t>
  </si>
  <si>
    <t>P</t>
  </si>
  <si>
    <t>Poznámka k položce:_x000d_
posyp - barva cihlově červená</t>
  </si>
  <si>
    <t>84,004*1,2 'Přepočtené koeficientem množství</t>
  </si>
  <si>
    <t>51</t>
  </si>
  <si>
    <t>712631111</t>
  </si>
  <si>
    <t>Provedení povlakové krytiny střech šikmých přes 30° pásy na sucho na dřevěném podkladě s lištami podkladní samolepící asfaltový pás</t>
  </si>
  <si>
    <t>-1693543486</t>
  </si>
  <si>
    <t>https://podminky.urs.cz/item/CS_URS_2022_01/712631111</t>
  </si>
  <si>
    <t>52</t>
  </si>
  <si>
    <t>62852011</t>
  </si>
  <si>
    <t xml:space="preserve">pás asfaltový samolepicí modifikovaný SBS tl 3,0mm s vložkou ze skleněné rohože se  spalitelnou fólií nebo jemnozrnným minerálním posypem nebo textilií na horním povrchu</t>
  </si>
  <si>
    <t>-1748734455</t>
  </si>
  <si>
    <t>53</t>
  </si>
  <si>
    <t>712699096</t>
  </si>
  <si>
    <t>Provedení povlakové krytiny střech šikmých přes 30° - ostatní práce Příplatek k cenám za plochu do 10 m2 natěradly a AIP</t>
  </si>
  <si>
    <t>-533207610</t>
  </si>
  <si>
    <t>https://podminky.urs.cz/item/CS_URS_2022_01/712699096</t>
  </si>
  <si>
    <t>"zaatikový žlab" (4,1 + 0 + 0)*(0,15+0,65+0,4+0,3)</t>
  </si>
  <si>
    <t>54</t>
  </si>
  <si>
    <t>7129X001</t>
  </si>
  <si>
    <t>Příplatek za napojení pojistné hydroizolace odvětrávaného pláště na asfaltový pás</t>
  </si>
  <si>
    <t>-599955173</t>
  </si>
  <si>
    <t>"zaatikový žlab" (4,1 + 11,1 + 6,3+5,2-2,9+6,3)*0,2</t>
  </si>
  <si>
    <t>"mezistřešní plocha" ((5,6+(10,7+8,5)*1,01 + 1,2))*0,2</t>
  </si>
  <si>
    <t>55</t>
  </si>
  <si>
    <t>998712103</t>
  </si>
  <si>
    <t>Přesun hmot pro povlakové krytiny stanovený z hmotnosti přesunovaného materiálu vodorovná dopravní vzdálenost do 50 m v objektech výšky přes 12 do 24 m</t>
  </si>
  <si>
    <t>-1000448537</t>
  </si>
  <si>
    <t>https://podminky.urs.cz/item/CS_URS_2022_01/998712103</t>
  </si>
  <si>
    <t>56</t>
  </si>
  <si>
    <t>998712181</t>
  </si>
  <si>
    <t>Přesun hmot pro povlakové krytiny stanovený z hmotnosti přesunovaného materiálu Příplatek k cenám za přesun prováděný bez použití mechanizace pro jakoukoliv výšku objektu</t>
  </si>
  <si>
    <t>-45991695</t>
  </si>
  <si>
    <t>https://podminky.urs.cz/item/CS_URS_2022_01/998712181</t>
  </si>
  <si>
    <t>713</t>
  </si>
  <si>
    <t>Izolace tepelné</t>
  </si>
  <si>
    <t>57</t>
  </si>
  <si>
    <t>713110813</t>
  </si>
  <si>
    <t>Odstranění tepelné izolace stropů nebo podhledů z rohoží, pásů, dílců, desek, bloků volně kladených z vláknitých materiálů suchých, tloušťka izolace přes 100 mm</t>
  </si>
  <si>
    <t>-218888627</t>
  </si>
  <si>
    <t>https://podminky.urs.cz/item/CS_URS_2022_01/713110813</t>
  </si>
  <si>
    <t>"sejmutí izolace pro další použití, přesun k uskladnění na nepoužívané části půdy"</t>
  </si>
  <si>
    <t>58</t>
  </si>
  <si>
    <t>7131109X01</t>
  </si>
  <si>
    <t>Sejmutí ochranné fólie izolace pro další použití</t>
  </si>
  <si>
    <t>-368970240</t>
  </si>
  <si>
    <t>"sejmutí fólie pro další použití, přesun k uskladnění na nepoužívané části půdy"</t>
  </si>
  <si>
    <t>59</t>
  </si>
  <si>
    <t>713111111</t>
  </si>
  <si>
    <t>Montáž tepelné izolace stropů rohožemi, pásy, dílci, deskami, bloky (izolační materiál ve specifikaci) vrchem bez překrytí lepenkou kladenými volně</t>
  </si>
  <si>
    <t>-951038400</t>
  </si>
  <si>
    <t>https://podminky.urs.cz/item/CS_URS_2022_01/713111111</t>
  </si>
  <si>
    <t>60</t>
  </si>
  <si>
    <t>63152108</t>
  </si>
  <si>
    <t>pás tepelně izolační univerzální λ=0,032-0,033 tl 200mm</t>
  </si>
  <si>
    <t>-1865588524</t>
  </si>
  <si>
    <t>"doplnění znovu použité izolace o 20%"</t>
  </si>
  <si>
    <t>"podlaha půdy" (10,1*31,8 +10,1*7,5/2+5,5*12,5+10,0*7,6/2+10,0*11,7 - 1,8*1,8-(9,4+10,0+13,7)*0,3 - 4,1*6,4 + 0)*0,2</t>
  </si>
  <si>
    <t>"podlaha půdy" (0 + -(0,5+1,6+2,8+1,7+2,5+1,3+1,1+1,3+0,8+2,7+1,6+0,9+1,7+2,3+0,6)*0,6 + (6,0+5,1)/2*6,3)*0,2</t>
  </si>
  <si>
    <t>61</t>
  </si>
  <si>
    <t>713191133</t>
  </si>
  <si>
    <t>Montáž tepelné izolace stavebních konstrukcí - doplňky a konstrukční součásti podlah, stropů vrchem nebo střech překrytím fólií položenou volně s přelepením spojů</t>
  </si>
  <si>
    <t>310227301</t>
  </si>
  <si>
    <t>https://podminky.urs.cz/item/CS_URS_2022_01/713191133</t>
  </si>
  <si>
    <t>62</t>
  </si>
  <si>
    <t>28329318</t>
  </si>
  <si>
    <t>fólie kontaktní difuzně propustná pro doplňkovou hydroizolační vrstvu, třívrstvá mikroporézní PP 95g/m2</t>
  </si>
  <si>
    <t>644243430</t>
  </si>
  <si>
    <t>"doplnění znovu použité fólie o 20%"</t>
  </si>
  <si>
    <t>"podlaha půdy" (10,1*31,8 +10,1*7,5/2+5,5*12,5+10,0*7,6/2+10,0*11,7 - 1,8*1,8-(9,4+10,0+13,7)*0,3 - 4,1*6,4 + 0)*0,2*1,2</t>
  </si>
  <si>
    <t>"podlaha půdy" (0 + -(0,5+1,6+2,8+1,7+2,5+1,3+1,1+1,3+0,8+2,7+1,6+0,9+1,7+2,3+0,6)*0,6 + (6,0+5,1)/2*6,3)*0,2*1,2</t>
  </si>
  <si>
    <t>63</t>
  </si>
  <si>
    <t>998713103</t>
  </si>
  <si>
    <t>Přesun hmot pro izolace tepelné stanovený z hmotnosti přesunovaného materiálu vodorovná dopravní vzdálenost do 50 m v objektech výšky přes 12 m do 24 m</t>
  </si>
  <si>
    <t>204700568</t>
  </si>
  <si>
    <t>https://podminky.urs.cz/item/CS_URS_2022_01/998713103</t>
  </si>
  <si>
    <t>64</t>
  </si>
  <si>
    <t>998713181</t>
  </si>
  <si>
    <t>Přesun hmot pro izolace tepelné stanovený z hmotnosti přesunovaného materiálu Příplatek k cenám za přesun prováděný bez použití mechanizace pro jakoukoliv výšku objektu</t>
  </si>
  <si>
    <t>-750716381</t>
  </si>
  <si>
    <t>https://podminky.urs.cz/item/CS_URS_2022_01/998713181</t>
  </si>
  <si>
    <t>721</t>
  </si>
  <si>
    <t>Zdravotechnika - vnitřní kanalizace</t>
  </si>
  <si>
    <t>65</t>
  </si>
  <si>
    <t>721171915</t>
  </si>
  <si>
    <t>Opravy odpadního potrubí plastového propojení dosavadního potrubí DN 110</t>
  </si>
  <si>
    <t>kus</t>
  </si>
  <si>
    <t>-1363435503</t>
  </si>
  <si>
    <t>https://podminky.urs.cz/item/CS_URS_2022_01/721171915</t>
  </si>
  <si>
    <t>"posunutí odvětrávací trouby kannalizace k taškovému kompletu" 1</t>
  </si>
  <si>
    <t>741</t>
  </si>
  <si>
    <t>Elektroinstalace - silnoproud</t>
  </si>
  <si>
    <t>D1</t>
  </si>
  <si>
    <t>Zemnění a ochrana proti blesku - D+M</t>
  </si>
  <si>
    <t>66</t>
  </si>
  <si>
    <t>741R4101010</t>
  </si>
  <si>
    <t>Jímací vedení vodič (drát) AlMgSi, Rd8 na podpěrách</t>
  </si>
  <si>
    <t>-727406768</t>
  </si>
  <si>
    <t>67</t>
  </si>
  <si>
    <t>741R4101020</t>
  </si>
  <si>
    <t>Povrchové svodové vedení vodič (drát) AlMgSi, Rd8</t>
  </si>
  <si>
    <t>454757329</t>
  </si>
  <si>
    <t>68</t>
  </si>
  <si>
    <t>741R4101030</t>
  </si>
  <si>
    <t>Svorka zkušební Sza N</t>
  </si>
  <si>
    <t>ks</t>
  </si>
  <si>
    <t>-181179188</t>
  </si>
  <si>
    <t>69</t>
  </si>
  <si>
    <t>741R4101040</t>
  </si>
  <si>
    <t>Svorka universální SU N</t>
  </si>
  <si>
    <t>1413553097</t>
  </si>
  <si>
    <t>70</t>
  </si>
  <si>
    <t>741R4101050</t>
  </si>
  <si>
    <t>Svorka okapová SO</t>
  </si>
  <si>
    <t>1589321297</t>
  </si>
  <si>
    <t>71</t>
  </si>
  <si>
    <t>741R4101060</t>
  </si>
  <si>
    <t>Podpěra PV11</t>
  </si>
  <si>
    <t>2044681299</t>
  </si>
  <si>
    <t>72</t>
  </si>
  <si>
    <t>741R4101070</t>
  </si>
  <si>
    <t>Vzpěry + podložky</t>
  </si>
  <si>
    <t>400950457</t>
  </si>
  <si>
    <t>73</t>
  </si>
  <si>
    <t>741R4101080</t>
  </si>
  <si>
    <t>Označení svodů</t>
  </si>
  <si>
    <t>1819092767</t>
  </si>
  <si>
    <t>74</t>
  </si>
  <si>
    <t>741R4101090</t>
  </si>
  <si>
    <t>Podpěra vedení do zdiva – PV1h</t>
  </si>
  <si>
    <t>-1324801967</t>
  </si>
  <si>
    <t>75</t>
  </si>
  <si>
    <t>741R4101100</t>
  </si>
  <si>
    <t>Stojan pro jímací tyč</t>
  </si>
  <si>
    <t>-1134422328</t>
  </si>
  <si>
    <t>76</t>
  </si>
  <si>
    <t>741R4101110</t>
  </si>
  <si>
    <t>Svorka pro jímací tyč</t>
  </si>
  <si>
    <t>181749079</t>
  </si>
  <si>
    <t>77</t>
  </si>
  <si>
    <t>741R4101120</t>
  </si>
  <si>
    <t>Jímací tyč AlMgSi</t>
  </si>
  <si>
    <t>1512688285</t>
  </si>
  <si>
    <t>78</t>
  </si>
  <si>
    <t>741R4101130</t>
  </si>
  <si>
    <t>Prostup zemnícího vedení včetně utěsnění</t>
  </si>
  <si>
    <t>-754038103</t>
  </si>
  <si>
    <t>79</t>
  </si>
  <si>
    <t>741R4101140</t>
  </si>
  <si>
    <t>Dilatační propojka páse/pásek</t>
  </si>
  <si>
    <t>2011395121</t>
  </si>
  <si>
    <t>80</t>
  </si>
  <si>
    <t>741R4101150</t>
  </si>
  <si>
    <t>Vodič FeZn 10 mm</t>
  </si>
  <si>
    <t>962638461</t>
  </si>
  <si>
    <t>81</t>
  </si>
  <si>
    <t>741R4101160</t>
  </si>
  <si>
    <t>SuperFlex, mechanická ochrana pro izolaci spoje</t>
  </si>
  <si>
    <t>803568438</t>
  </si>
  <si>
    <t>82</t>
  </si>
  <si>
    <t>741R4101170</t>
  </si>
  <si>
    <t>zálivka gumoasfalt/barvy - Petrolátová PVC páska ANTICOR š 50 mm</t>
  </si>
  <si>
    <t>1262200038</t>
  </si>
  <si>
    <t>Poznámka k položce:_x000d_
protikorozní ochrana pro izolací spoje (10 m páska)</t>
  </si>
  <si>
    <t>83</t>
  </si>
  <si>
    <t>741R4101180</t>
  </si>
  <si>
    <t>Ostatní pomocný, konstrukční a spojovací materiál</t>
  </si>
  <si>
    <t>-552603182</t>
  </si>
  <si>
    <t>Poznámka k položce:_x000d_
komplet</t>
  </si>
  <si>
    <t>84</t>
  </si>
  <si>
    <t>741R4101190</t>
  </si>
  <si>
    <t>Propojování vodičů v zemi</t>
  </si>
  <si>
    <t>-1826631414</t>
  </si>
  <si>
    <t>85</t>
  </si>
  <si>
    <t>741R4101200</t>
  </si>
  <si>
    <t>Instalace zemnících tyčí</t>
  </si>
  <si>
    <t>-984630822</t>
  </si>
  <si>
    <t>Poznámka k položce:_x000d_
komplet dle svodů (počítáno s případným svodem č.3)</t>
  </si>
  <si>
    <t>86</t>
  </si>
  <si>
    <t>741R4101210</t>
  </si>
  <si>
    <t>Opětovné propojení kovových částí s jímacím a svodovým vedením</t>
  </si>
  <si>
    <t>1770045054</t>
  </si>
  <si>
    <t>Poznámka k položce:_x000d_
komplet (antény, klimatizace, plyn apod)</t>
  </si>
  <si>
    <t>87</t>
  </si>
  <si>
    <t>741R4101220</t>
  </si>
  <si>
    <t>Opětovné propojení jímacího vedení s oplechováním</t>
  </si>
  <si>
    <t>-688541585</t>
  </si>
  <si>
    <t>88</t>
  </si>
  <si>
    <t>741R4101230</t>
  </si>
  <si>
    <t>Ostatní nespecifikovaný materiál</t>
  </si>
  <si>
    <t>2051468813</t>
  </si>
  <si>
    <t>89</t>
  </si>
  <si>
    <t>741R4195110</t>
  </si>
  <si>
    <t>Demontáž stávajícího hromosvodu</t>
  </si>
  <si>
    <t>-907192921</t>
  </si>
  <si>
    <t>90</t>
  </si>
  <si>
    <t>741R4195130</t>
  </si>
  <si>
    <t>Výkopové práce</t>
  </si>
  <si>
    <t>-688358745</t>
  </si>
  <si>
    <t>91</t>
  </si>
  <si>
    <t>741R4195150</t>
  </si>
  <si>
    <t>Opravy stávajícího zemnění</t>
  </si>
  <si>
    <t>-1467928642</t>
  </si>
  <si>
    <t>762</t>
  </si>
  <si>
    <t>Konstrukce tesařské</t>
  </si>
  <si>
    <t>92</t>
  </si>
  <si>
    <t>762083121</t>
  </si>
  <si>
    <t>Impregnace řeziva máčením proti dřevokaznému hmyzu, houbám a plísním, třída ohrožení 1 a 2 (dřevo v interiéru)</t>
  </si>
  <si>
    <t>2013872187</t>
  </si>
  <si>
    <t>https://podminky.urs.cz/item/CS_URS_2022_01/762083121</t>
  </si>
  <si>
    <t>"nahrazení 1/3 krokví"</t>
  </si>
  <si>
    <t xml:space="preserve">"krokev 130/160 mm, ozn. T08" (28*5,4 + 28*5,8 + 28*5,9 + 1,6+1,8+2,3+2,6 + 5,0+3,9+2,9+2,5+4*3,5+2*(2,7+1,9+0,9+2,9) +  0)*1,186*0,34*0,13*0,16</t>
  </si>
  <si>
    <t>"krokev 130/160 mm, T08" (3,4+3,5+3,7+3,9+4,1+4,3+4,5+4,7+4,9 +1,9+3,3+4,5+5,4+5,5+5,7+5,9+2*3,7+4,2+3,6+2,6+1,6+1,5+0,9 + 0)*1,186*0,34*0,13*0,16</t>
  </si>
  <si>
    <t>"krokev 130/160 mm, ozn. T08" (0 + (3,3)*1,186 + (3,4+2,3+1,2)*1,689 + (6,4+6,8+3,7)*1,01)*0,34*0,13*0,16</t>
  </si>
  <si>
    <t>"krokev 130/160 mm, ozn. T08" (5,6+2*6,4+2*4,7 + (5,1+1,7+4,1+2*4,2 + 5,9+4,2)*1,11 + 4,6 + (8,8+9,1)*1,01 + (6,5+4,6)*1,11 + 0)*0,34*0,13*0,16</t>
  </si>
  <si>
    <t>"příložka vazného trámu 60/240 mm" (0+12+0)*2*2,0*0,06*0,24</t>
  </si>
  <si>
    <t>"požární stěny" (11,1*1,186+0,6 + 12,2*1,186+2*1,8)*(0,3*2+0,3)*0,012*0</t>
  </si>
  <si>
    <t>"bednění tl 25 mm z prken š. 140 mm a 5 mm větrací mezerou"</t>
  </si>
  <si>
    <t>"keramická krytina" (4,6*4,5+8,1*5,1+11,9*4,5+8,2*5,1+(6,3+4,5)/2*4,4+4,5*4,1/2-2,9*2,7/2+(6,2+4,7)/2*4,5+12,7*5,2+1,5*3,0/2 + 0)*1,186*0,025</t>
  </si>
  <si>
    <t>"keramická krytina" (0 + 24,5*5,1-1,7*1,8+3,7*(5,2+2,4)/2+2,9*1,0+4,9*3,1+3,9*3,3/2+3,8*3,3/2+10,3*3,9+5,8*3,1+1,8*5,8/2 + 0)*1,186*0,025</t>
  </si>
  <si>
    <t>"keramická krytina" (0 + ((5,9+6,8)/2*2,9+1,3*3,3/2+3,4*2,9/2+0,9*3,2/2+6,8*1,4/2)*1,186 + (0,9*3,6)/2*2,9*1,689 + 0)*0,025</t>
  </si>
  <si>
    <t>"plochá střecha" (6,7*3,8+1,1*1,1/2)*0,025</t>
  </si>
  <si>
    <t>"mezistřešní plocha" ((5,6+(10,7+8,5)*1,01)*0,3*1,186 +1,2*0,6*1,186 + (4,8+0,6)/2*8,5*1,01)*0,025</t>
  </si>
  <si>
    <t>"nástřešní žlab" (8,9+9,1+13,1 + 24,5+3,1 + 5,6+1,8+4,3)*0,8*0,025</t>
  </si>
  <si>
    <t>"ukončení zaatikového žlabu" (3*0,6+2*0,8)*0,4*1,186*0,025</t>
  </si>
  <si>
    <t>"ukončení mezistřešní plochy" (((0,45+0,45)*1,186+0,6)*1,2)*1,186*0,025</t>
  </si>
  <si>
    <t>"odvětrání pod nástř. žlabem" (8,9+9,1+13,1 + 24,5+3,1 + 5,6+1,8+4,3)*0,8*0,025</t>
  </si>
  <si>
    <t>"okap pod nástř. žlabem" (8,9+9,1+13,1 + 24,5+3,1 + 5,6+1,8+4,3)*0,5*0,025</t>
  </si>
  <si>
    <t>"zaatikový žlab" (4,1 + 11,1 + 6,3+5,2-2,9+6,3)*0,9*1,186*0,025</t>
  </si>
  <si>
    <t>"konstrukce zaatikového žlabu" ((5+13+8+8)*(0,7+0,3)*0,1)*0,025</t>
  </si>
  <si>
    <t>"kontralatě 40x60"</t>
  </si>
  <si>
    <t>"keramická krytina" (4,6*4,5+8,1*5,1+11,9*4,5+8,2*5,1+(6,3+4,5)/2*4,4+4,5*4,1/2-2,9*2,7/2+(6,2+4,7)/2*4,5+12,7*5,2+1,5*3,0/2 + 0)*1,186*0,04*0,06</t>
  </si>
  <si>
    <t>"keramická krytina" (0 + 24,5*5,1-1,7*1,8+3,7*(5,2+2,4)/2+2,9*1,0+4,9*3,1+3,9*3,3/2+3,8*3,3/2+10,3*3,9+5,8*3,1+1,8*5,8/2 + 0)*1,186*0,04*0,06</t>
  </si>
  <si>
    <t>"keramická krytina" (0 + ((5,9+6,8)/2*2,9+1,3*3,3/2+3,4*2,9/2+0,9*3,2/2+6,8*1,4/2)*1,186 + (0,9*3,6)/2*2,9*1,689 + 0)*0,04*0,06</t>
  </si>
  <si>
    <t>"plochá střecha" (6,7*3,8+1,1*1,1/2)/0,95*0,04*0,06</t>
  </si>
  <si>
    <t>"nástřešní žlab" (8,9+9,1+13,1 + 24,5+3,1 + 5,6+1,8+4,3)*0,8*0,04*0,06</t>
  </si>
  <si>
    <t>"latě 40x60"</t>
  </si>
  <si>
    <t>"keramická krytina" (4,6*4,5+8,1*5,1+11,9*4,5+8,2*5,1+(6,3+4,5)/2*4,4+4,5*4,1/2-2,9*2,7/2+(6,2+4,7)/2*4,5+12,7*5,2+1,5*3,0/2)*1,186/0,35*0,04*0,06</t>
  </si>
  <si>
    <t>"keramická krytina" (0 + 24,5*5,1-1,7*1,8+3,7*(5,2+2,4)/2+2,9*1,0+4,9*3,1+3,9*3,3/2+3,8*3,3/2+10,3*3,9+5,8*3,1+1,8*5,8/2 + 0)*1,186/0,35*0,04*0,06</t>
  </si>
  <si>
    <t>"keramická krytina" (0 + ((5,9+6,8)/2*2,9+1,3*3,3/2+3,4*2,9/2+0,9*3,2/2+6,8*1,4/2)*1,186 + (0,9*3,6)/2*2,9*1,689 + 0)/0,35*0,04*0,06</t>
  </si>
  <si>
    <t>"plochá střecha" (6,7*3,8+1,1*1,1/2)/0,23*0,04*0,06</t>
  </si>
  <si>
    <t>"dřevěný klín 50 x 50 mm"</t>
  </si>
  <si>
    <t>"zaatikový žlab" (4,1 + 11,1 + 6,3+5,2-2,9+6,3)*0,05*0,05/2*1,1</t>
  </si>
  <si>
    <t>"spádové klíny" (10+10+13 + 27+4 + 13)*1,0*0,12*0,08/2</t>
  </si>
  <si>
    <t>"půdní lávka" ((33,9+18,1 - 12,1)*0,6 + 12,1*2,8)*0,04*1,1</t>
  </si>
  <si>
    <t>93</t>
  </si>
  <si>
    <t>762331812</t>
  </si>
  <si>
    <t>Demontáž vázaných konstrukcí krovů sklonu do 60° z hranolů, hranolků, fošen, průřezové plochy přes 120 do 224 cm2</t>
  </si>
  <si>
    <t>-430752782</t>
  </si>
  <si>
    <t>https://podminky.urs.cz/item/CS_URS_2022_01/762331812</t>
  </si>
  <si>
    <t xml:space="preserve">"krokev 130/160 mm, ozn. T08" (28*5,4 + 28*5,8 + 28*5,9 + 1,6+1,8+2,3+2,6 + 5,0+3,9+2,9+2,5+4*3,5+2*(2,7+1,9+0,9+2,9) +  0)*1,186*0,34</t>
  </si>
  <si>
    <t>"krokev 130/160 mm, ozn. T08" (0 + 3,4+3,5+3,7+3,9+4,1+4,3+4,5+4,7+4,9 +1,9+3,3+4,5+5,4+5,5+5,7+5,9+2*3,7+4,2+3,6+2,6+1,6+1,5+0,9 + 0)*1,186*0,34</t>
  </si>
  <si>
    <t>"krokev 130/160 mm, ozn. T08" (0 + (3,3)*1,186 + (3,4+2,3+1,2)*1,689 + (6,4+6,8+3,7)*1,01)*0,34</t>
  </si>
  <si>
    <t>"krokev 130/160 mm, ozn. T08" (5,6+2*6,4+2*4,7 + (5,1+1,7+4,1+2*4,2 + 5,9+4,2)*1,11 + 4,6 + (8,8+9,1)*1,01 + 0)*0,34</t>
  </si>
  <si>
    <t>94</t>
  </si>
  <si>
    <t>762331951</t>
  </si>
  <si>
    <t>Vyřezání části střešní vazby vázané konstrukce krovů průřezové plochy řeziva přes 450 cm2, délky vyřezané části krovového prvku do 3 m</t>
  </si>
  <si>
    <t>-1479622439</t>
  </si>
  <si>
    <t>https://podminky.urs.cz/item/CS_URS_2022_01/762331951</t>
  </si>
  <si>
    <t>"odříznutí zhlaví poškozeného vazného trámu plné vazby" (15+12+0)*(0,3+0,2)</t>
  </si>
  <si>
    <t>95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</si>
  <si>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</si>
  <si>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</si>
  <si>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-42227243</t>
  </si>
  <si>
    <t>https://podminky.urs.cz/item/CS_URS_2022_01/762332132</t>
  </si>
  <si>
    <t>"krokev 130/160 mm, ozn. T08" (5,6+2*6,4+2*4,7 + (5,1+1,7+4,1+2*4,2 + 5,9+4,2)*1,11 + 4,6 + (8,8+9,1)*1,01 + (6,5+4,6)*1,11 + 0)*0,34</t>
  </si>
  <si>
    <t>"příložka vazného trámu 60/240 mm" (0+12+0)*2*2,0</t>
  </si>
  <si>
    <t>96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</si>
  <si>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</si>
  <si>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</si>
  <si>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691563224</t>
  </si>
  <si>
    <t>https://podminky.urs.cz/item/CS_URS_2022_01/762332133</t>
  </si>
  <si>
    <t>"příložka vazného trámu 100/240 mm" (15+0+0)*2*2,0</t>
  </si>
  <si>
    <t>97</t>
  </si>
  <si>
    <t>60512130</t>
  </si>
  <si>
    <t>hranol stavební řezivo průřezu do 224cm2 do dl 6m</t>
  </si>
  <si>
    <t>-846331281</t>
  </si>
  <si>
    <t xml:space="preserve">"krokev 130/160 mm, ozn. T08" (28*5,4 + 28*5,8 + 28*5,9 + 1,6+1,8+2,3+2,6 + 5,0+3,9+2,9+2,5+4*3,5+2*(2,7+1,9+0,9+2,9) +  0)*1,186*0,34*1,1*0,13*0,16</t>
  </si>
  <si>
    <t>"krokev 130/160 mm, T08" (3,4+3,5+3,7+3,9+4,1+4,3+4,5+4,7+4,9 +1,9+3,3+4,5+5,4+5,5+5,7+5,9+2*3,7+4,2+3,6+2,6+1,6+1,5+0,9 + 0)*1,186*0,34*1,1*0,13*0,16</t>
  </si>
  <si>
    <t>"krokev 130/160 mm, ozn. T08" (0 + (3,3)*1,186 + (3,4+2,3+1,2)*1,689 + (6,4+6,8+3,7)*1,01)*0,34*1,1*0,13*0,16</t>
  </si>
  <si>
    <t>"krokev 130/160 mm, ozn. T08" (5,6+2*6,4+2*4,7 + (5,1+1,7+4,1+2*4,2 + 5,9+4,2)*1,11 + 4,6 + (8,8+9,1)*1,01 + (6,5+4,6)*1,11 + 0)*0,34*1,1*0,13*0,16</t>
  </si>
  <si>
    <t>"příložka vazného trámu 60/240 mm" (0+12+0)*2*2,0*0,06*0,24*1,1</t>
  </si>
  <si>
    <t>98</t>
  </si>
  <si>
    <t>60512135</t>
  </si>
  <si>
    <t>hranol stavební řezivo průřezu do 288cm2 do dl 6m</t>
  </si>
  <si>
    <t>-1047805423</t>
  </si>
  <si>
    <t>"příložka vazného trámu 100/240 mm" (15+0+0)*2*2,0*0,1*0,24*1,1</t>
  </si>
  <si>
    <t>99</t>
  </si>
  <si>
    <t>762341210</t>
  </si>
  <si>
    <t>Montáž bednění střech rovných a šikmých sklonu do 60° s vyřezáním otvorů z prken hrubých na sraz tl. do 32 mm</t>
  </si>
  <si>
    <t>601547006</t>
  </si>
  <si>
    <t>https://podminky.urs.cz/item/CS_URS_2022_01/762341210</t>
  </si>
  <si>
    <t>"keramická krytina" (4,6*4,5+8,1*5,1+11,9*4,5+8,2*5,1+(6,3+4,5)/2*4,4+4,5*4,1/2-2,9*2,7/2+(6,2+4,7)/2*4,5+12,7*5,2+1,5*3,0/2 + 0)*1,186</t>
  </si>
  <si>
    <t>"keramická krytina" (0 + 24,5*5,1-1,7*1,8+3,7*(5,2+2,4)/2+2,9*1,0+4,9*3,1+3,9*3,3/2+3,8*3,3/2+10,3*3,9+5,8*3,1+1,8*5,8/2 + 0)*1,186</t>
  </si>
  <si>
    <t>"keramická krytina" (0 + ((5,9+6,8)/2*2,9+1,3*3,3/2+3,4*2,9/2+0,9*3,2/2+6,8*1,4/2)*1,186 + (0,9*3,6)/2*2,9*1,689 + 0)</t>
  </si>
  <si>
    <t>"plochá střecha" (6,7*3,8+1,1*1,1/2)</t>
  </si>
  <si>
    <t>"mezistřešní plocha" ((5,6+(10,7+8,5)*1,01)*0,3*1,186 +1,2*0,6*1,186 + (4,8+0,6)/2*8,5*1,01)</t>
  </si>
  <si>
    <t>"nástřešní žlab" (8,9+9,1+13,1 + 24,5+3,1 + 5,6+1,8+4,3)*0,8</t>
  </si>
  <si>
    <t>"ukončení zaatikového žlabu" (3*0,6+2*0,8)*0,4*1,186</t>
  </si>
  <si>
    <t>"ukončení mezistřešní plochy" (((0,45+0,45)*1,186+0,6)*1,2)*1,186</t>
  </si>
  <si>
    <t>"odvětrání pod nástř. žlabem" (8,9+9,1+13,1 + 24,5+3,1 + 5,6+1,8+4,3)*0,8</t>
  </si>
  <si>
    <t>"okap pod nástř. žlabem" (8,9+9,1+13,1 + 24,5+3,1 + 5,6+1,8+4,3)*0,5</t>
  </si>
  <si>
    <t>100</t>
  </si>
  <si>
    <t>762341380</t>
  </si>
  <si>
    <t>Montáž bednění střech obloukových sklonu do 60° s vyřezáním otvorů, nároží, úžlabí, nadstřešních konstrukcí z desek cementotřískových nebo cementových na sraz</t>
  </si>
  <si>
    <t>553688066</t>
  </si>
  <si>
    <t>https://podminky.urs.cz/item/CS_URS_2022_01/762341380</t>
  </si>
  <si>
    <t>"požární stěny" (11,1*1,186+0,6 + 12,2*1,186+2*1,8)*(0,3*2+0,3)</t>
  </si>
  <si>
    <t>101</t>
  </si>
  <si>
    <t>762341410</t>
  </si>
  <si>
    <t>Montáž bednění střech střešních žlabů s vytvořením spádu dna z prken hrubých tl. do 32 mm</t>
  </si>
  <si>
    <t>-814850840</t>
  </si>
  <si>
    <t>https://podminky.urs.cz/item/CS_URS_2022_01/762341410</t>
  </si>
  <si>
    <t>"zaatikový žlab" (4,1 + 11,1 + 6,3+5,2-2,9+6,3)*0,9*1,186</t>
  </si>
  <si>
    <t>"konstrukce zaatikového žlabu" ((5+13+8+8)*(0,7+0,3)*0,1)</t>
  </si>
  <si>
    <t>102</t>
  </si>
  <si>
    <t>762341811</t>
  </si>
  <si>
    <t>Demontáž bednění a laťování bednění střech rovných, obloukových, sklonu do 60° se všemi nadstřešními konstrukcemi z prken hrubých, hoblovaných tl. do 32 mm</t>
  </si>
  <si>
    <t>1537715613</t>
  </si>
  <si>
    <t>https://podminky.urs.cz/item/CS_URS_2022_01/762341811</t>
  </si>
  <si>
    <t>"pův. krytina hlavní budovy" (4,2*5,4+8,9*6,0+11,1*5,4+9,1*6,0+(6,2+4,1)/2*5,4+5,3*5,0/2-3,8*3,6/2+(6,1+4,3)/2*5,4+13,1*5,9+1,5*3,0/2+ 0)*1,186</t>
  </si>
  <si>
    <t>"pův. krytina hlavní budovy" (0 + 24,1*6,1+(6,1+2,4)/2*3,9+(3,4+2,4)/2*1,0+(3,4+3,3)/2*4,9+3,3*3,8/2+3,3*3,8/2+(3,3+4,9)/2*9,1+5,5*1,2 + 0)*1,186</t>
  </si>
  <si>
    <t>"pův. krytina hlavní budovy" ((0 + 6,0*3,1+1,8*6,0/2)*1,186 + 3,8*3,6/2*1,689)</t>
  </si>
  <si>
    <t>"pův. krytina schodiště" ((6,8+5,5)/2*3,7+1,8*4,3/2+4,4*3,8/2+4,3*1,0/2+6,8*1,0+6,7*1,4/2)*1,186</t>
  </si>
  <si>
    <t>"pův. krytina pl. střechy" (6,7*3,8+1,1*1,1/2)</t>
  </si>
  <si>
    <t>"pův. krytina mezistřešní plochy" ((4,8+0,5)/2*8,3+1,6*0,6/2+0)</t>
  </si>
  <si>
    <t>103</t>
  </si>
  <si>
    <t>762342314</t>
  </si>
  <si>
    <t>Montáž laťování střech složitých sklonu do 60° při osové vzdálenosti latí přes 150 do 360 mm</t>
  </si>
  <si>
    <t>1316754194</t>
  </si>
  <si>
    <t>https://podminky.urs.cz/item/CS_URS_2022_01/762342314</t>
  </si>
  <si>
    <t>104</t>
  </si>
  <si>
    <t>762342441</t>
  </si>
  <si>
    <t>Montáž laťování montáž lišt trojúhelníkových</t>
  </si>
  <si>
    <t>401521913</t>
  </si>
  <si>
    <t>https://podminky.urs.cz/item/CS_URS_2022_01/762342441</t>
  </si>
  <si>
    <t>"zaatikový žlab" (4,1 + 11,1 + 6,3+5,2-2,9+6,3)</t>
  </si>
  <si>
    <t>105</t>
  </si>
  <si>
    <t>762342511</t>
  </si>
  <si>
    <t>Montáž laťování montáž kontralatí na podklad bez tepelné izolace</t>
  </si>
  <si>
    <t>1841642694</t>
  </si>
  <si>
    <t>https://podminky.urs.cz/item/CS_URS_2022_01/762342511</t>
  </si>
  <si>
    <t>"keramická krytina" (4,6*4,5+8,1*5,1+11,9*4,5+8,2*5,1+(6,3+4,5)/2*4,4+4,5*4,1/2-2,9*2,7/2+(6,2+4,7)/2*4,5+12,7*5,2+1,5*3,0/2 + 0)*1,186/0,95</t>
  </si>
  <si>
    <t>"keramická krytina" (0 + 24,5*5,1-1,7*1,8+3,7*(5,2+2,4)/2+2,9*1,0+4,9*3,1+3,9*3,3/2+3,8*3,3/2+10,3*3,9+5,8*3,1+1,8*5,8/2 + 0)*1,186/0,95</t>
  </si>
  <si>
    <t>"keramická krytina" (0 + ((5,9+6,8)/2*2,9+1,3*3,3/2+3,4*2,9/2+0,9*3,2/2+6,8*1,4/2)*1,186 + (0,9*3,6)/2*2,9*1,689 + 0)/0,95</t>
  </si>
  <si>
    <t>"plochá střecha" (6,7*3,8+1,1*1,1/2)/0,95</t>
  </si>
  <si>
    <t>"nástřešní žlab" (8,9+9,1+13,1 + 24,5+3,1 + 5,6+1,8+4,3)*0,8/0,95</t>
  </si>
  <si>
    <t>106</t>
  </si>
  <si>
    <t>60511081</t>
  </si>
  <si>
    <t>řezivo jehličnaté středové smrk tl 18-32mm dl 4-5m</t>
  </si>
  <si>
    <t>-1615064019</t>
  </si>
  <si>
    <t>"keramická krytina" (4,6*4,5+8,1*5,1+11,9*4,5+8,2*5,1+(6,3+4,5)/2*4,4+4,5*4,1/2-2,9*2,7/2+(6,2+4,7)/2*4,5+12,7*5,2+1,5*3,0/2 + 0)*1,186*0,025*1,1</t>
  </si>
  <si>
    <t>"keramická krytina" (0 + 24,5*5,1-1,7*1,8+3,7*(5,2+2,4)/2+2,9*1,0+4,9*3,1+3,9*3,3/2+3,8*3,3/2+10,3*3,9+5,8*3,1+1,8*5,8/2 + 0)*1,186*0,025*1,1</t>
  </si>
  <si>
    <t>"keramická krytina" (0 + ((5,9+6,8)/2*2,9+1,3*3,3/2+3,4*2,9/2+0,9*3,2/2+6,8*1,4/2)*1,186 + (0,9*3,6)/2*2,9*1,689 + 0)*0,025*1,1</t>
  </si>
  <si>
    <t>"plochá střecha" (6,7*3,8+1,1*1,1/2)*0,025*1,1</t>
  </si>
  <si>
    <t>"mezistřešní plocha" ((5,6+(10,7+8,5)*1,01)*0,3*1,186 +1,2*0,6*1,186 + (4,8+0,6)/2*8,5*1,01)*0,025*1,1</t>
  </si>
  <si>
    <t>"nástřešní žlab" (8,9+9,1+13,1 + 24,5+3,1 + 5,6+1,8+4,3)*0,8*0,025*1,1</t>
  </si>
  <si>
    <t>"ukončení zaatikového žlabu" (3*0,6+2*0,8)*0,4*1,186*0,025*1,1</t>
  </si>
  <si>
    <t>"ukončení mezistřešní plochy" (((0,45+0,45)*1,186+0,6)*1,2)*1,186*0,025*1,1</t>
  </si>
  <si>
    <t>"odvětrání pod nástř. žlabem" (8,9+9,1+13,1 + 24,5+3,1 + 5,6+1,8+4,3)*0,8*0,025*1,1</t>
  </si>
  <si>
    <t>"okap pod nástř. žlabem" (8,9+9,1+13,1 + 24,5+3,1 + 5,6+1,8+4,3)*0,5*0,025*1,1</t>
  </si>
  <si>
    <t>"zaatikový žlab" (4,1 + 11,1 + 6,3+5,2-2,9+6,3)*0,9*1,186*0,025*1,1</t>
  </si>
  <si>
    <t>"konstrukce zaatikového žlabu" ((5+13+8+8)*(0,7+0,3)*0,1)*0,025*1,25</t>
  </si>
  <si>
    <t>107</t>
  </si>
  <si>
    <t>60514106</t>
  </si>
  <si>
    <t>řezivo jehličnaté lať pevnostní třída S10-13 průřez 40x60mm</t>
  </si>
  <si>
    <t>-68221868</t>
  </si>
  <si>
    <t>"keramická krytina" (4,6*4,5+8,1*5,1+11,9*4,5+8,2*5,1+(6,3+4,5)/2*4,4+4,5*4,1/2-2,9*2,7/2+(6,2+4,7)/2*4,5+12,7*5,2+1,5*3,0/2 + 0)*1,186*0,04*0,06*1,2</t>
  </si>
  <si>
    <t>"keramická krytina" (0 + 24,5*5,1-1,7*1,8+3,7*(5,2+2,4)/2+2,9*1,0+4,9*3,1+3,9*3,3/2+3,8*3,3/2+10,3*3,9+5,8*3,1+1,8*5,8/2 + 0)*1,186*0,04*0,06*1,2</t>
  </si>
  <si>
    <t>"keramická krytina" (0 + ((5,9+6,8)/2*2,9+1,3*3,3/2+3,4*2,9/2+0,9*3,2/2+6,8*1,4/2)*1,186 + (0,9*3,6)/2*2,9*1,689 + 0)*0,04*0,06*1,2</t>
  </si>
  <si>
    <t>"plochá střecha" (6,7*3,8+1,1*1,1/2)/0,95*0,04*0,06*1,15</t>
  </si>
  <si>
    <t>"nástřešní žlab" (8,9+9,1+13,1 + 24,5+3,1 + 5,6+1,8+4,3)*0,8*0,04*0,06*1,2</t>
  </si>
  <si>
    <t>"keramická krytina" (4,6*4,5+8,1*5,1+11,9*4,5+8,2*5,1+(6,3+4,5)/2*4,4+4,5*4,1/2-2,9*2,7/2+(6,2+4,7)/2*4,5+12,7*5,2+1,5*3,0/2)*1,186/0,35*0,04*0,06*1,1</t>
  </si>
  <si>
    <t>"keramická krytina" (0 + 24,5*5,1-1,7*1,8+3,7*(5,2+2,4)/2+2,9*1,0+4,9*3,1+3,9*3,3/2+3,8*3,3/2+10,3*3,9+5,8*3,1+1,8*5,8/2 + 0)*1,186/0,35*0,04*0,06*1,1</t>
  </si>
  <si>
    <t>"keramická krytina" (0 + ((5,9+6,8)/2*2,9+1,3*3,3/2+3,4*2,9/2+0,9*3,2/2+6,8*1,4/2)*1,186 + (0,9*3,6)/2*2,9*1,689 + 0)/0,35*0,04*0,06*1,1</t>
  </si>
  <si>
    <t>"plochá střecha" (6,7*3,8+1,1*1,1/2)/0,23*0,04*0,06*1,1</t>
  </si>
  <si>
    <t>108</t>
  </si>
  <si>
    <t>60514101</t>
  </si>
  <si>
    <t>řezivo jehličnaté lať 10-25cm2</t>
  </si>
  <si>
    <t>1358337789</t>
  </si>
  <si>
    <t>109</t>
  </si>
  <si>
    <t>59590737</t>
  </si>
  <si>
    <t>deska cementotřísková bez povrchové úpravy tl 12mm</t>
  </si>
  <si>
    <t>1808645870</t>
  </si>
  <si>
    <t>"požární stěny" (11,1*1,186+0,6 + 12,2*1,186+2*1,8)*(0,3*2+0,3)*1,1</t>
  </si>
  <si>
    <t>110</t>
  </si>
  <si>
    <t>762361114</t>
  </si>
  <si>
    <t>Montáž spádových klínů pro rovné střechy s připojením na nosnou konstrukci z řeziva průřezové plochy do 120 cm2</t>
  </si>
  <si>
    <t>-2113159417</t>
  </si>
  <si>
    <t>https://podminky.urs.cz/item/CS_URS_2022_01/762361114</t>
  </si>
  <si>
    <t>"spádové klíny" (10+10+13 + 27+4 + 13)*1,0</t>
  </si>
  <si>
    <t>111</t>
  </si>
  <si>
    <t>60512125</t>
  </si>
  <si>
    <t>hranol stavební řezivo průřezu do 120cm2 do dl 6m</t>
  </si>
  <si>
    <t>-2114450756</t>
  </si>
  <si>
    <t>"spádové klíny" (10+10+13 + 27+4 + 13)*1,0*0,12*0,08/2*1,1</t>
  </si>
  <si>
    <t>112</t>
  </si>
  <si>
    <t>762381012</t>
  </si>
  <si>
    <t>Heverování a podepření tesařských konstrukcí krovů plná vazba, rozpětí přes 9 do 12,5 m</t>
  </si>
  <si>
    <t>805590072</t>
  </si>
  <si>
    <t>https://podminky.urs.cz/item/CS_URS_2022_01/762381012</t>
  </si>
  <si>
    <t>"podepření plné vazby krovu během výměny vadného zhlaví vazného trámu" (15+12)</t>
  </si>
  <si>
    <t>113</t>
  </si>
  <si>
    <t>762395000</t>
  </si>
  <si>
    <t>Spojovací prostředky krovů, bednění a laťování, nadstřešních konstrukcí svory, prkna, hřebíky, pásová ocel, vruty</t>
  </si>
  <si>
    <t>-1224492532</t>
  </si>
  <si>
    <t>https://podminky.urs.cz/item/CS_URS_2022_01/762395000</t>
  </si>
  <si>
    <t>"požární stěny" (11,1*1,186+0,6 + 12,2*1,186+2*1,8)*(0,3*2+0,3)*0,012</t>
  </si>
  <si>
    <t>114</t>
  </si>
  <si>
    <t>762521812</t>
  </si>
  <si>
    <t>Demontáž podlah bez polštářů z prken nebo fošen tl. přes 32 mm</t>
  </si>
  <si>
    <t>825832197</t>
  </si>
  <si>
    <t>https://podminky.urs.cz/item/CS_URS_2022_01/762521812</t>
  </si>
  <si>
    <t>"půdní lávka" ((33,9+18,1 - 12,1)*0,6 + 12,1*2,8)</t>
  </si>
  <si>
    <t>115</t>
  </si>
  <si>
    <t>762523108</t>
  </si>
  <si>
    <t>Položení podlah hoblovaných na sraz z fošen</t>
  </si>
  <si>
    <t>-2035108244</t>
  </si>
  <si>
    <t>https://podminky.urs.cz/item/CS_URS_2022_01/762523108</t>
  </si>
  <si>
    <t>116</t>
  </si>
  <si>
    <t>60511054</t>
  </si>
  <si>
    <t>řezivo jehličnaté boční omítané š do 200mm tl do 100mm dl 6m</t>
  </si>
  <si>
    <t>-721903467</t>
  </si>
  <si>
    <t>117</t>
  </si>
  <si>
    <t>762595001</t>
  </si>
  <si>
    <t>Spojovací prostředky podlah a podkladových konstrukcí hřebíky, vruty</t>
  </si>
  <si>
    <t>1570357273</t>
  </si>
  <si>
    <t>https://podminky.urs.cz/item/CS_URS_2022_01/762595001</t>
  </si>
  <si>
    <t>118</t>
  </si>
  <si>
    <t>762X001</t>
  </si>
  <si>
    <t>Osazení a spojení prvků krovu při výměně zhlaví vazného trámu (svorníky příložek, tesařský spoj sloupku a vzpěry s trámem) při zachování tuhosti plné vazby krovu</t>
  </si>
  <si>
    <t>-297778895</t>
  </si>
  <si>
    <t>"osazení sanovaného zhlaví vazných trámů" (15+12)</t>
  </si>
  <si>
    <t>119</t>
  </si>
  <si>
    <t>31197006</t>
  </si>
  <si>
    <t>tyč závitová Pz 4.6 M16</t>
  </si>
  <si>
    <t>-1244293190</t>
  </si>
  <si>
    <t>"příložky vazného trámu" (15*2*0,45 + 12*2*0,4)</t>
  </si>
  <si>
    <t>120</t>
  </si>
  <si>
    <t>31197008</t>
  </si>
  <si>
    <t>tyč závitová Pz 4.6 M20</t>
  </si>
  <si>
    <t>756051288</t>
  </si>
  <si>
    <t>121</t>
  </si>
  <si>
    <t>31111008</t>
  </si>
  <si>
    <t>matice přesná šestihranná Pz DIN 934-8 M16</t>
  </si>
  <si>
    <t>100 kus</t>
  </si>
  <si>
    <t>-1185217387</t>
  </si>
  <si>
    <t>"příložky vazného trámu" (15*2*2 + 12*2*2)/100</t>
  </si>
  <si>
    <t>122</t>
  </si>
  <si>
    <t>31111009</t>
  </si>
  <si>
    <t>matice přesná šestihranná Pz DIN 934-8 M20</t>
  </si>
  <si>
    <t>-719442910</t>
  </si>
  <si>
    <t>123</t>
  </si>
  <si>
    <t>31121005</t>
  </si>
  <si>
    <t>podložka pod dřevěnou konstrukci DIN 440 D 16mm</t>
  </si>
  <si>
    <t>-1348827367</t>
  </si>
  <si>
    <t>124</t>
  </si>
  <si>
    <t>31121006</t>
  </si>
  <si>
    <t>podložka pod dřevěnou konstrukci DIN 440 D 20mm</t>
  </si>
  <si>
    <t>118532804</t>
  </si>
  <si>
    <t>125</t>
  </si>
  <si>
    <t>605X001</t>
  </si>
  <si>
    <t>podkladní deska z naimpregnovaného tvrdého dřeva 0,45 x 0,22 x 0,025</t>
  </si>
  <si>
    <t>-618630329</t>
  </si>
  <si>
    <t>126</t>
  </si>
  <si>
    <t>625X001</t>
  </si>
  <si>
    <t>izolační podložka vazného trámu - izolační pás 0,5*0,25</t>
  </si>
  <si>
    <t>1896755657</t>
  </si>
  <si>
    <t>127</t>
  </si>
  <si>
    <t>998762103</t>
  </si>
  <si>
    <t>Přesun hmot pro konstrukce tesařské stanovený z hmotnosti přesunovaného materiálu vodorovná dopravní vzdálenost do 50 m v objektech výšky přes 12 do 24 m</t>
  </si>
  <si>
    <t>181089615</t>
  </si>
  <si>
    <t>https://podminky.urs.cz/item/CS_URS_2022_01/998762103</t>
  </si>
  <si>
    <t>128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</si>
  <si>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</si>
  <si>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</si>
  <si>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1547254770</t>
  </si>
  <si>
    <t>https://podminky.urs.cz/item/CS_URS_2022_01/998762181</t>
  </si>
  <si>
    <t>764</t>
  </si>
  <si>
    <t>Konstrukce klempířské</t>
  </si>
  <si>
    <t>129</t>
  </si>
  <si>
    <t>764001821</t>
  </si>
  <si>
    <t>Demontáž klempířských konstrukcí krytiny ze svitků nebo tabulí do suti</t>
  </si>
  <si>
    <t>1657598417</t>
  </si>
  <si>
    <t>https://podminky.urs.cz/item/CS_URS_2022_01/764001821</t>
  </si>
  <si>
    <t>130</t>
  </si>
  <si>
    <t>764001841</t>
  </si>
  <si>
    <t>Demontáž klempířských konstrukcí krytiny ze šablon do suti</t>
  </si>
  <si>
    <t>-385925176</t>
  </si>
  <si>
    <t>https://podminky.urs.cz/item/CS_URS_2022_01/764001841</t>
  </si>
  <si>
    <t>131</t>
  </si>
  <si>
    <t>764001851</t>
  </si>
  <si>
    <t>Demontáž klempířských konstrukcí oplechování hřebene s větrací mřížkou nebo podkladním plechem do suti</t>
  </si>
  <si>
    <t>140850503</t>
  </si>
  <si>
    <t>https://podminky.urs.cz/item/CS_URS_2022_01/764001851</t>
  </si>
  <si>
    <t>"hřeben pův. krytiny" (37,6+18,9+6,8 + 3,6)</t>
  </si>
  <si>
    <t>132</t>
  </si>
  <si>
    <t>764001871</t>
  </si>
  <si>
    <t>Demontáž klempířských konstrukcí oplechování nároží s větrací mřížkou nebo podkladním plechem do suti</t>
  </si>
  <si>
    <t>1543827445</t>
  </si>
  <si>
    <t>https://podminky.urs.cz/item/CS_URS_2022_01/764001871</t>
  </si>
  <si>
    <t>"nároží pův. krytiny" (2*6,4 + 2*4,2*1,11+4,1*1,11)</t>
  </si>
  <si>
    <t>133</t>
  </si>
  <si>
    <t>764001891</t>
  </si>
  <si>
    <t>Demontáž klempířských konstrukcí oplechování úžlabí do suti</t>
  </si>
  <si>
    <t>-1042570870</t>
  </si>
  <si>
    <t>https://podminky.urs.cz/item/CS_URS_2022_01/764001891</t>
  </si>
  <si>
    <t>"úžlabí pův. krytiny" (5,6+2*4,7 + (5,1+1,7)*1,11 + 4,6 + (8,8+9,1)*1,01 + (6,5+4,6)*1,11)</t>
  </si>
  <si>
    <t>134</t>
  </si>
  <si>
    <t>764002414</t>
  </si>
  <si>
    <t>Montáž strukturované oddělovací rohože jakékoli rš</t>
  </si>
  <si>
    <t>-1030022848</t>
  </si>
  <si>
    <t>https://podminky.urs.cz/item/CS_URS_2022_01/764002414</t>
  </si>
  <si>
    <t>"ochrana plechové krytiny před působením impregnace dřevěných prvků - třeba prkenný podklad"</t>
  </si>
  <si>
    <t>"zaatikový žlab" (4,1 + 11,1 + 6,3+5,2-2,9+6,3 + 2*2*0,8*1,186 + 0,8*1,186)*0,2</t>
  </si>
  <si>
    <t>"okapnice pojistné hydroizolace"</t>
  </si>
  <si>
    <t>"odvětrání pod nástř. žlabem" (8,9+9,1+13,1 + 24,5+3,1 + 5,6+0+4,3)*0,3</t>
  </si>
  <si>
    <t>"okap pod nástřešním žlabem"</t>
  </si>
  <si>
    <t>"odvětrání pod nástř. žlabem" (0 + 0 + 0+1,8+0)*0,6</t>
  </si>
  <si>
    <t>"okap odvětrání pod nástřešním žlabem"</t>
  </si>
  <si>
    <t>"odvětrání pod nástř. žlabem" (0 + 0 + 0+1,8+0)*0,3</t>
  </si>
  <si>
    <t>"nástřešní žlab" (8,9+9,1+13,1 + 24,5+3,1 + 5,6+1,8+4,3)*0,7</t>
  </si>
  <si>
    <t>135</t>
  </si>
  <si>
    <t>28329223</t>
  </si>
  <si>
    <t>fólie difuzně propustné s nakašírovanou strukturovanou rohoží pod hladkou plechovou krytinu</t>
  </si>
  <si>
    <t>1495134167</t>
  </si>
  <si>
    <t>90,913*1,2 'Přepočtené koeficientem množství</t>
  </si>
  <si>
    <t>136</t>
  </si>
  <si>
    <t>764002801</t>
  </si>
  <si>
    <t>Demontáž klempířských konstrukcí závětrné lišty do suti</t>
  </si>
  <si>
    <t>-13652851</t>
  </si>
  <si>
    <t>https://podminky.urs.cz/item/CS_URS_2022_01/764002801</t>
  </si>
  <si>
    <t>"záv. lišta pův. krytiny" (4,7)</t>
  </si>
  <si>
    <t>137</t>
  </si>
  <si>
    <t>764002812</t>
  </si>
  <si>
    <t>Demontáž klempířských konstrukcí okapového plechu do suti, v krytině skládané</t>
  </si>
  <si>
    <t>-1682800364</t>
  </si>
  <si>
    <t>https://podminky.urs.cz/item/CS_URS_2022_01/764002812</t>
  </si>
  <si>
    <t>"okap plech pův. krytiny" (8,9+9,1+13,1 + 24,5+3,1 + 5,6+1,8+4,3)</t>
  </si>
  <si>
    <t>138</t>
  </si>
  <si>
    <t>764002821</t>
  </si>
  <si>
    <t>Demontáž klempířských konstrukcí střešního výlezu do suti</t>
  </si>
  <si>
    <t>1085618014</t>
  </si>
  <si>
    <t>https://podminky.urs.cz/item/CS_URS_2022_01/764002821</t>
  </si>
  <si>
    <t>139</t>
  </si>
  <si>
    <t>764002831</t>
  </si>
  <si>
    <t>Demontáž klempířských konstrukcí sněhového zachytávače do suti</t>
  </si>
  <si>
    <t>1562072676</t>
  </si>
  <si>
    <t>https://podminky.urs.cz/item/CS_URS_2022_01/764002831</t>
  </si>
  <si>
    <t>"sněhový zachytávač pův. krytiny" (8,9+9,1+13,1 + 24,5+3,1 + 5,6+1,8+4,3)</t>
  </si>
  <si>
    <t>140</t>
  </si>
  <si>
    <t>764002841</t>
  </si>
  <si>
    <t>Demontáž klempířských konstrukcí oplechování horních ploch zdí a nadezdívek do suti</t>
  </si>
  <si>
    <t>516910340</t>
  </si>
  <si>
    <t>https://podminky.urs.cz/item/CS_URS_2022_01/764002841</t>
  </si>
  <si>
    <t>"požární stěny" (11,1*1,186+0,6 + 12,2*1,186+2*1,8)</t>
  </si>
  <si>
    <t>"oplechování atik" (4,1 + 11,1 + 6,5+5,7+6,5+2*1,8)</t>
  </si>
  <si>
    <t>141</t>
  </si>
  <si>
    <t>764002861</t>
  </si>
  <si>
    <t>Demontáž klempířských konstrukcí oplechování říms do suti</t>
  </si>
  <si>
    <t>-1940303935</t>
  </si>
  <si>
    <t>https://podminky.urs.cz/item/CS_URS_2022_01/764002861</t>
  </si>
  <si>
    <t>"původní římsy" (5,1+0,3 + 0,4+12,3+0,5+2*1,4 + 0,2+7,9+1,4+2*1,4 + 1,4+7,8+0,4)</t>
  </si>
  <si>
    <t>142</t>
  </si>
  <si>
    <t>764002871</t>
  </si>
  <si>
    <t>Demontáž klempířských konstrukcí lemování zdí do suti</t>
  </si>
  <si>
    <t>1363137111</t>
  </si>
  <si>
    <t>https://podminky.urs.cz/item/CS_URS_2022_01/764002871</t>
  </si>
  <si>
    <t>"pův. lemování požární stěny" (2*(11,1*1,186+0,6) + 12,2*1,186+2*1,8)</t>
  </si>
  <si>
    <t>"pův. lemování atik" (2*0,4 + 2*0,4 + 2*0,6)</t>
  </si>
  <si>
    <t>"pův. lemování pl. střechy" (3,8 + 5,1+3*0,9)</t>
  </si>
  <si>
    <t>143</t>
  </si>
  <si>
    <t>764002881</t>
  </si>
  <si>
    <t>Demontáž klempířských konstrukcí lemování střešních prostupů do suti</t>
  </si>
  <si>
    <t>-1306512023</t>
  </si>
  <si>
    <t>https://podminky.urs.cz/item/CS_URS_2022_01/764002881</t>
  </si>
  <si>
    <t>"lemování komínů" (2*0,45+2*0,6)*2*0,3</t>
  </si>
  <si>
    <t>144</t>
  </si>
  <si>
    <t>764003801</t>
  </si>
  <si>
    <t>Demontáž klempířských konstrukcí lemování trub, konzol, držáků, ventilačních nástavců a ostatních kusových prvků do suti</t>
  </si>
  <si>
    <t>-521086932</t>
  </si>
  <si>
    <t>https://podminky.urs.cz/item/CS_URS_2022_01/764003801</t>
  </si>
  <si>
    <t>"kanalizace" 4</t>
  </si>
  <si>
    <t>"anténa" 1</t>
  </si>
  <si>
    <t>"jímací tyč" 4</t>
  </si>
  <si>
    <t>145</t>
  </si>
  <si>
    <t>764004801</t>
  </si>
  <si>
    <t>Demontáž klempířských konstrukcí žlabu podokapního do suti</t>
  </si>
  <si>
    <t>-80564229</t>
  </si>
  <si>
    <t>https://podminky.urs.cz/item/CS_URS_2022_01/764004801</t>
  </si>
  <si>
    <t>"pův. podokapní žlab" (6,7)</t>
  </si>
  <si>
    <t>146</t>
  </si>
  <si>
    <t>764004821</t>
  </si>
  <si>
    <t>Demontáž klempířských konstrukcí žlabu nástřešního do suti</t>
  </si>
  <si>
    <t>1670134453</t>
  </si>
  <si>
    <t>https://podminky.urs.cz/item/CS_URS_2022_01/764004821</t>
  </si>
  <si>
    <t>"pův. nástřešní žlab" (8,9+9,1+13,1 + 24,5+3,1 + 5,6+1,8+4,3)</t>
  </si>
  <si>
    <t>147</t>
  </si>
  <si>
    <t>764004831</t>
  </si>
  <si>
    <t>Demontáž klempířských konstrukcí žlabu mezistřešního nebo zaatikového do suti</t>
  </si>
  <si>
    <t>-424301636</t>
  </si>
  <si>
    <t>https://podminky.urs.cz/item/CS_URS_2022_01/764004831</t>
  </si>
  <si>
    <t>"pův. zaatikový žlab" (4,1 + 11,1 + 6,5+5,7+6,5)</t>
  </si>
  <si>
    <t>148</t>
  </si>
  <si>
    <t>764004861</t>
  </si>
  <si>
    <t>Demontáž klempířských konstrukcí svodu do suti</t>
  </si>
  <si>
    <t>1073072236</t>
  </si>
  <si>
    <t>https://podminky.urs.cz/item/CS_URS_2022_01/764004861</t>
  </si>
  <si>
    <t>"pův. okap. svody" (4*19,85 + 3*19,7)</t>
  </si>
  <si>
    <t>149</t>
  </si>
  <si>
    <t>764101133</t>
  </si>
  <si>
    <t>Montáž krytiny z plechu s úpravou u okapů, prostupů a výčnělků střechy rovné drážkováním z tabulí, sklon střechy přes 30 do 60°</t>
  </si>
  <si>
    <t>-662553747</t>
  </si>
  <si>
    <t>https://podminky.urs.cz/item/CS_URS_2022_01/764101133</t>
  </si>
  <si>
    <t>"ukončení zaatikového žlabu včetně 10 cm svislé drážky" (3*0,6+2*0,8)*(0,2+0,3+2*0,1+0,1+0,2)*1,186</t>
  </si>
  <si>
    <t>"ukončení mezistřešní plochy včetně 10 cm svislé drážky" (((1,4+1,0)*1,186+1,3 + 4*0,1 + 2*0,15)*1,2)*1,186</t>
  </si>
  <si>
    <t>150</t>
  </si>
  <si>
    <t>55350263</t>
  </si>
  <si>
    <t>tabule plechová tvrdá tl 0,6mm s povrchovou úpravou</t>
  </si>
  <si>
    <t>2019884808</t>
  </si>
  <si>
    <t>Poznámka k položce:_x000d_
odstín sladěný s barvou krytiny - cihlově červená barva</t>
  </si>
  <si>
    <t>"ukončení zaatikového žlabu včetně 10 cm svislé drážky" (3*0,6+2*0,8)*(0,2+0,3+2*0,1+0,1+0,2)*1,186*1,2</t>
  </si>
  <si>
    <t>"ukončení mezistřešní plochy včetně 10 cm svislé drážky" (((1,4+1,0)*1,186+1,3 + 4*0,1 + 2*0,15)*1,2)*1,186*1,2</t>
  </si>
  <si>
    <t>151</t>
  </si>
  <si>
    <t>55351036</t>
  </si>
  <si>
    <t>příponka úhlová pevná pro falcované krytiny, nerez</t>
  </si>
  <si>
    <t>1888617292</t>
  </si>
  <si>
    <t>"ukončení zaatikového žlabu včetně 10 cm svislé drážky" (3*0,6+2*0,8)*0,12*2</t>
  </si>
  <si>
    <t>"ukončení mezistřešní plochy včetně 10 cm svislé drážky" 0,4</t>
  </si>
  <si>
    <t>152</t>
  </si>
  <si>
    <t>31164120</t>
  </si>
  <si>
    <t>nýt nerez trhací 3x8mm</t>
  </si>
  <si>
    <t>-1685992795</t>
  </si>
  <si>
    <t>153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</si>
  <si>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</si>
  <si>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</si>
  <si>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828791456</t>
  </si>
  <si>
    <t>https://podminky.urs.cz/item/CS_URS_2022_01/764111641</t>
  </si>
  <si>
    <t>Poznámka k položce:_x000d_
použity zaklapávací plechové profily z pozinkovaného lakovaného plechu tl. 0,5 mm, šířky 510 mm, se stojatou drážkou, barva cihlově červená</t>
  </si>
  <si>
    <t>"plech. krytina pl. střechy" (6,7*3,8+1,1*1,1/2)</t>
  </si>
  <si>
    <t>154</t>
  </si>
  <si>
    <t>764111691</t>
  </si>
  <si>
    <t>Krytina ze svitků, ze šablon nebo taškových tabulí z pozinkovaného plechu s povrchovou úpravou s úpravou u okapů, prostupů a výčnělků Příplatek k cenám za těsnění drážek ve sklonu do 10°</t>
  </si>
  <si>
    <t>-158333536</t>
  </si>
  <si>
    <t>https://podminky.urs.cz/item/CS_URS_2022_01/764111691</t>
  </si>
  <si>
    <t>155</t>
  </si>
  <si>
    <t>764212607</t>
  </si>
  <si>
    <t>Oplechování střešních prvků z pozinkovaného plechu s povrchovou úpravou úžlabí rš 670 mm</t>
  </si>
  <si>
    <t>2024860346</t>
  </si>
  <si>
    <t>https://podminky.urs.cz/item/CS_URS_2022_01/764212607</t>
  </si>
  <si>
    <t>"úžlabí ker. krytiny" (5,3+2*3,6 + (4,1+1,0)*1,11 + 0 + (6,5+4,6)*1,11)</t>
  </si>
  <si>
    <t>156</t>
  </si>
  <si>
    <t>764212635</t>
  </si>
  <si>
    <t>Oplechování střešních prvků z pozinkovaného plechu s povrchovou úpravou štítu závětrnou lištou rš 400 mm</t>
  </si>
  <si>
    <t>-1589119008</t>
  </si>
  <si>
    <t>https://podminky.urs.cz/item/CS_URS_2022_01/764212635</t>
  </si>
  <si>
    <t>"záv. lišta plech. krytiny" (4,7)</t>
  </si>
  <si>
    <t>157</t>
  </si>
  <si>
    <t>764212664</t>
  </si>
  <si>
    <t>Oplechování střešních prvků z pozinkovaného plechu s povrchovou úpravou okapu střechy rovné okapovým plechem rš 330 mm</t>
  </si>
  <si>
    <t>-841390399</t>
  </si>
  <si>
    <t>https://podminky.urs.cz/item/CS_URS_2022_01/764212664</t>
  </si>
  <si>
    <t>Poznámka k položce:_x000d_
barevnost dle barvy fasády - tmavě hnědá</t>
  </si>
  <si>
    <t>"odvětrání pod nástř. žlabem" (8,9+9,1+13,1 + 24,5+3,1 + 5,6+0+4,3)</t>
  </si>
  <si>
    <t>158</t>
  </si>
  <si>
    <t>764212667</t>
  </si>
  <si>
    <t>Oplechování střešních prvků z pozinkovaného plechu s povrchovou úpravou okapu střechy rovné okapovým plechem rš 670 mm</t>
  </si>
  <si>
    <t>-1480027964</t>
  </si>
  <si>
    <t>https://podminky.urs.cz/item/CS_URS_2022_01/764212667</t>
  </si>
  <si>
    <t xml:space="preserve">Poznámka k položce:_x000d_
okap odvětrání pod nástřešním žlabem - barevnost dle barvy fasády - tmavě hnědá_x000d_
_x000d_
okap odvětrání pod nástřešním žlabem - odstín sladěný s barvou krytiny - cihlově červená barva_x000d_
</t>
  </si>
  <si>
    <t>159</t>
  </si>
  <si>
    <t>764212674</t>
  </si>
  <si>
    <t>Oplechování střešních prvků z pozinkovaného plechu s povrchovou úpravou okapu střechy oblé ze segmentů rš 330 mm</t>
  </si>
  <si>
    <t>-342651844</t>
  </si>
  <si>
    <t>https://podminky.urs.cz/item/CS_URS_2022_01/764212674</t>
  </si>
  <si>
    <t>"odvětrání pod nástř. žlabem" (0 + 0 + 0+1,8+0)</t>
  </si>
  <si>
    <t>160</t>
  </si>
  <si>
    <t>764212677</t>
  </si>
  <si>
    <t>Oplechování střešních prvků z pozinkovaného plechu s povrchovou úpravou okapu střechy oblé ze segmentů rš 670 mm</t>
  </si>
  <si>
    <t>724710348</t>
  </si>
  <si>
    <t>https://podminky.urs.cz/item/CS_URS_2022_01/764212677</t>
  </si>
  <si>
    <t>Poznámka k položce:_x000d_
okap odvětrání pod nástřešním žlabem - barevnost dle barvy fasády - tmavě hnědá_x000d_
_x000d_
okap odvětrání pod nástřešním žlabem - odstín sladěný s barvou krytiny - cihlově červená barva</t>
  </si>
  <si>
    <t>161</t>
  </si>
  <si>
    <t>764215605</t>
  </si>
  <si>
    <t>Oplechování horních ploch zdí a nadezdívek (atik) z pozinkovaného plechu s povrchovou úpravou celoplošně lepené rš 400 mm</t>
  </si>
  <si>
    <t>1378977045</t>
  </si>
  <si>
    <t>https://podminky.urs.cz/item/CS_URS_2022_01/764215605</t>
  </si>
  <si>
    <t>162</t>
  </si>
  <si>
    <t>764215606</t>
  </si>
  <si>
    <t>Oplechování horních ploch zdí a nadezdívek (atik) z pozinkovaného plechu s povrchovou úpravou celoplošně lepené rš 500 mm</t>
  </si>
  <si>
    <t>-2102724459</t>
  </si>
  <si>
    <t>https://podminky.urs.cz/item/CS_URS_2022_01/764215606</t>
  </si>
  <si>
    <t>"oplechování atik" (4,1 + 11,1 + 0)</t>
  </si>
  <si>
    <t>163</t>
  </si>
  <si>
    <t>764215609</t>
  </si>
  <si>
    <t>Oplechování horních ploch zdí a nadezdívek (atik) z pozinkovaného plechu s povrchovou úpravou celoplošně lepené rš 800 mm</t>
  </si>
  <si>
    <t>-796446579</t>
  </si>
  <si>
    <t>https://podminky.urs.cz/item/CS_URS_2022_01/764215609</t>
  </si>
  <si>
    <t>"oplechování atik" (0 + 0 + 6,5+5,7+6,5+2*1,8)</t>
  </si>
  <si>
    <t>164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</si>
  <si>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</si>
  <si>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</si>
  <si>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-1755717684</t>
  </si>
  <si>
    <t>https://podminky.urs.cz/item/CS_URS_2022_01/764215646</t>
  </si>
  <si>
    <t>"oplechování atik" (0 + 0 + 2+2)</t>
  </si>
  <si>
    <t>165</t>
  </si>
  <si>
    <t>7642159X01</t>
  </si>
  <si>
    <t>Příplatek za oplechování oblých ploch zdí a atik</t>
  </si>
  <si>
    <t>-131279335</t>
  </si>
  <si>
    <t>"oplechování atik" (0 + 0 + 0+5,7+0+2*1,8)</t>
  </si>
  <si>
    <t>166</t>
  </si>
  <si>
    <t>764217645</t>
  </si>
  <si>
    <t>Oplechování parapetů z pozinkovaného plechu s povrchovou úpravou oblých nebo ze segmentů, včetně rohů celoplošně lepené rš 400 mm</t>
  </si>
  <si>
    <t>-1288373327</t>
  </si>
  <si>
    <t>https://podminky.urs.cz/item/CS_URS_2022_01/764217645</t>
  </si>
  <si>
    <t>"eliptické okno" (1,5+2*0,9)</t>
  </si>
  <si>
    <t>167</t>
  </si>
  <si>
    <t>7642179X01</t>
  </si>
  <si>
    <t>Příplatek za oplachování oblých ploch parapetů</t>
  </si>
  <si>
    <t>1070716440</t>
  </si>
  <si>
    <t>168</t>
  </si>
  <si>
    <t>764218631</t>
  </si>
  <si>
    <t>Oplechování říms a ozdobných prvků z pozinkovaného plechu s povrchovou úpravou rovných, bez rohů celoplošně lepené přes rš 670 mm</t>
  </si>
  <si>
    <t>1810829515</t>
  </si>
  <si>
    <t>https://podminky.urs.cz/item/CS_URS_2022_01/764218631</t>
  </si>
  <si>
    <t>"římsy" ((5,1+0,3 + 0,4+12,3+0,5 + 0,2+7,9-4,0+0 + 0+7,8-4,0+0,4)*0,8 + (0 + 0 + 1,4 + 1,4)*1,0)</t>
  </si>
  <si>
    <t>169</t>
  </si>
  <si>
    <t>764218647</t>
  </si>
  <si>
    <t>Oplechování říms a ozdobných prvků z pozinkovaného plechu s povrchovou úpravou rovných, bez rohů Příplatek k cenám za zvýšenou pracnost při provedení rohu nebo koutu rovné římsy přes rš 400 mm</t>
  </si>
  <si>
    <t>-1737426600</t>
  </si>
  <si>
    <t>https://podminky.urs.cz/item/CS_URS_2022_01/764218647</t>
  </si>
  <si>
    <t>"římsy" (2 + 2 + 3+1 + 3+1)</t>
  </si>
  <si>
    <t>"napojení říms a okapů" (2 + 2 + 1)</t>
  </si>
  <si>
    <t>170</t>
  </si>
  <si>
    <t>764218681</t>
  </si>
  <si>
    <t>Oplechování říms a ozdobných prvků z pozinkovaného plechu s povrchovou úpravou oblých ze segmentů, včetně rohů celoplošně lepené přes rš 670 mm</t>
  </si>
  <si>
    <t>348879561</t>
  </si>
  <si>
    <t>https://podminky.urs.cz/item/CS_URS_2022_01/764218681</t>
  </si>
  <si>
    <t>"římsy" (0 + 0 + 0+4,0+2*1,4 + 0+4,0+2*1,4)*0,8</t>
  </si>
  <si>
    <t>171</t>
  </si>
  <si>
    <t>764306142</t>
  </si>
  <si>
    <t>Montáž ventilační turbíny na střeše s krytinou skládanou mimo prejzovou nebo z plechu</t>
  </si>
  <si>
    <t>-1605525086</t>
  </si>
  <si>
    <t>https://podminky.urs.cz/item/CS_URS_2022_01/764306142</t>
  </si>
  <si>
    <t>"větrací turbíny" 9</t>
  </si>
  <si>
    <t>172</t>
  </si>
  <si>
    <t>55381012</t>
  </si>
  <si>
    <t>turbína ventilační Al samostatná rotační hlavice D 305mm</t>
  </si>
  <si>
    <t>1822231176</t>
  </si>
  <si>
    <t>173</t>
  </si>
  <si>
    <t>764311613</t>
  </si>
  <si>
    <t>Lemování zdí z pozinkovaného plechu s povrchovou úpravou boční nebo horní rovné, střech s krytinou skládanou mimo prejzovou rš 250 mm</t>
  </si>
  <si>
    <t>-1398860226</t>
  </si>
  <si>
    <t>https://podminky.urs.cz/item/CS_URS_2022_01/764311613</t>
  </si>
  <si>
    <t>"olemování asfaltové hydroizolace na svislé ploše"</t>
  </si>
  <si>
    <t>"zaatikový žlab" (4,1 + 11,1 + 6,3+5,2-2,9+6,3+2*0,4)</t>
  </si>
  <si>
    <t>174</t>
  </si>
  <si>
    <t>764311617</t>
  </si>
  <si>
    <t>Lemování zdí z pozinkovaného plechu s povrchovou úpravou boční nebo horní rovné, střech s krytinou skládanou mimo prejzovou rš 670 mm</t>
  </si>
  <si>
    <t>180427007</t>
  </si>
  <si>
    <t>https://podminky.urs.cz/item/CS_URS_2022_01/764311617</t>
  </si>
  <si>
    <t>"u požárních stěn napojit lemování na oplechování horní plochy"</t>
  </si>
  <si>
    <t>"požární stěny" (11,1*1,186+0,6+2*0,3 + 12,2*1,186+2*1,8+2*0,3)*2</t>
  </si>
  <si>
    <t>"boční lemování atik" (2*0,4 + 2*0,4 + 2*0,6)</t>
  </si>
  <si>
    <t>"lemování pl. střechy" (3,8 + 5,1+0)</t>
  </si>
  <si>
    <t>"lemování rohu s oknem" (3,8*1,689)</t>
  </si>
  <si>
    <t>"lemování u mansardy" (2,9*1,186)</t>
  </si>
  <si>
    <t>175</t>
  </si>
  <si>
    <t>764311647</t>
  </si>
  <si>
    <t>Lemování zdí z pozinkovaného plechu s povrchovou úpravou boční nebo horní oblé nebo ze segmentů, střech s krytinou skládanou mimo prejzovou rš 670 mm</t>
  </si>
  <si>
    <t>1905119195</t>
  </si>
  <si>
    <t>https://podminky.urs.cz/item/CS_URS_2022_01/764311647</t>
  </si>
  <si>
    <t>"lemování pl. střechy" (0 + 0+3*0,9)</t>
  </si>
  <si>
    <t>176</t>
  </si>
  <si>
    <t>764314612</t>
  </si>
  <si>
    <t>Lemování prostupů z pozinkovaného plechu s povrchovou úpravou bez lišty, střech s krytinou skládanou nebo z plechu</t>
  </si>
  <si>
    <t>1649114798</t>
  </si>
  <si>
    <t>https://podminky.urs.cz/item/CS_URS_2022_01/764314612</t>
  </si>
  <si>
    <t>177</t>
  </si>
  <si>
    <t>764315631</t>
  </si>
  <si>
    <t>Lemování trub, konzol, držáků a ostatních kusových prvků z pozinkovaného plechu s povrchovou úpravou střech s krytinou prostupovou manžetou do 75 mm</t>
  </si>
  <si>
    <t>2001805600</t>
  </si>
  <si>
    <t>https://podminky.urs.cz/item/CS_URS_2022_01/764315631</t>
  </si>
  <si>
    <t>178</t>
  </si>
  <si>
    <t>764315635</t>
  </si>
  <si>
    <t>Lemování trub, konzol, držáků a ostatních kusových prvků z pozinkovaného plechu s povrchovou úpravou střech s krytinou prostupovou manžetou přes 200 do 300 mm</t>
  </si>
  <si>
    <t>-1507694397</t>
  </si>
  <si>
    <t>https://podminky.urs.cz/item/CS_URS_2022_01/764315635</t>
  </si>
  <si>
    <t>179</t>
  </si>
  <si>
    <t>764503104</t>
  </si>
  <si>
    <t>Montáž žlabu nadokapního (nástřešního) oblého tvaru žlabu</t>
  </si>
  <si>
    <t>381404082</t>
  </si>
  <si>
    <t>https://podminky.urs.cz/item/CS_URS_2022_01/764503104</t>
  </si>
  <si>
    <t>"nástřešní žlab" (8,9+9,1+13,1 + 24,5+3,1 + 5,6+1,8+4,3)</t>
  </si>
  <si>
    <t>180</t>
  </si>
  <si>
    <t>764503105</t>
  </si>
  <si>
    <t>Montáž žlabu nadokapního (nástřešního) oblého tvaru čela</t>
  </si>
  <si>
    <t>2128094218</t>
  </si>
  <si>
    <t>https://podminky.urs.cz/item/CS_URS_2022_01/764503105</t>
  </si>
  <si>
    <t>"nástřešní žlab - čelo" (2 + 2 + 2 + 1)</t>
  </si>
  <si>
    <t>181</t>
  </si>
  <si>
    <t>764503106</t>
  </si>
  <si>
    <t>Montáž žlabu nadokapního (nástřešního) oblého tvaru háku</t>
  </si>
  <si>
    <t>499348991</t>
  </si>
  <si>
    <t>https://podminky.urs.cz/item/CS_URS_2022_01/764503106</t>
  </si>
  <si>
    <t>"nástřešní žlab" (8,9+9,1+13,1 + 24,5+3,1 + 5,6+1,8+4,3)*1,1</t>
  </si>
  <si>
    <t>182</t>
  </si>
  <si>
    <t>764503117</t>
  </si>
  <si>
    <t>Montáž žlabu nadokapního (nástřešního) oblého tvaru hrdla</t>
  </si>
  <si>
    <t>-1219392561</t>
  </si>
  <si>
    <t>https://podminky.urs.cz/item/CS_URS_2022_01/764503117</t>
  </si>
  <si>
    <t>"nástřešní žlab - hrdlo" (1 + 1 + 1 + 3)</t>
  </si>
  <si>
    <t>183</t>
  </si>
  <si>
    <t>55344768X01</t>
  </si>
  <si>
    <t>žlab nástřešní Pz s povrchovou úpravou dl. 1000mm</t>
  </si>
  <si>
    <t>1954361455</t>
  </si>
  <si>
    <t>"nástřešní žlab" (8,9+9,1+13,1 + 24,5+3,1 + 5,6+1,8+4,3)*1,2</t>
  </si>
  <si>
    <t>184</t>
  </si>
  <si>
    <t>55344776X01</t>
  </si>
  <si>
    <t>hák pro nástřešní žlab s podpěrou Pz s povrchovou úpravou 330/670mm</t>
  </si>
  <si>
    <t>671175540</t>
  </si>
  <si>
    <t>185</t>
  </si>
  <si>
    <t>1591772566</t>
  </si>
  <si>
    <t>"nástřešní žlab - čelo" (2 + 2 + 2 + 1)*0,8</t>
  </si>
  <si>
    <t>"nástřešní žlab - roh, kout, ukončení" (2 + 2 + 2 + 6)*1,2</t>
  </si>
  <si>
    <t>"nástřešní žlab - hrdlo" (1 + 1 + 1 + 3)*1,8</t>
  </si>
  <si>
    <t>186</t>
  </si>
  <si>
    <t>-141690975</t>
  </si>
  <si>
    <t>"nástřešní žlab" (8,9+9,1+13,1 + 24,5+3,1 + 5,6+1,8+4,3)*0,04</t>
  </si>
  <si>
    <t>"nástřešní žlab - roh, kout, ukončení" (2 + 2 + 2 + 6)*0,06</t>
  </si>
  <si>
    <t>187</t>
  </si>
  <si>
    <t>-476927007</t>
  </si>
  <si>
    <t>"nástřešní žlab" (8,9+9,1+13,1 + 24,5+3,1 + 5,6+1,8+4,3)*0,3</t>
  </si>
  <si>
    <t>"nástřešní žlab - čelo" (2 + 2 + 2 + 1)*0,1</t>
  </si>
  <si>
    <t>"nástřešní žlab - roh, kout, ukončení" (2 + 2 + 2 + 6)*0,2</t>
  </si>
  <si>
    <t>"nástřešní žlab - hrdlo" (1 + 1 + 1 + 3)*0,3</t>
  </si>
  <si>
    <t>188</t>
  </si>
  <si>
    <t>764503127</t>
  </si>
  <si>
    <t>Montáž žlabu nadokapního (nástřešního) Příplatek k cenám za zvýšenou pracnost při provedení rohu nebo koutu</t>
  </si>
  <si>
    <t>-1810801870</t>
  </si>
  <si>
    <t>https://podminky.urs.cz/item/CS_URS_2022_01/764503127</t>
  </si>
  <si>
    <t>"nástřešní žlab - roh, kout, ukončení" (2 + 2 + 2 + 6)</t>
  </si>
  <si>
    <t>189</t>
  </si>
  <si>
    <t>764511603</t>
  </si>
  <si>
    <t>Žlab podokapní z pozinkovaného plechu s povrchovou úpravou včetně háků a čel půlkruhový rš 400 mm</t>
  </si>
  <si>
    <t>1200829665</t>
  </si>
  <si>
    <t>https://podminky.urs.cz/item/CS_URS_2022_01/764511603</t>
  </si>
  <si>
    <t>"podokapní žlab" (6,7)</t>
  </si>
  <si>
    <t>190</t>
  </si>
  <si>
    <t>764511623</t>
  </si>
  <si>
    <t>Žlab podokapní z pozinkovaného plechu s povrchovou úpravou včetně háků a čel roh nebo kout, žlabu půlkruhového rš 400 mm</t>
  </si>
  <si>
    <t>-1024925748</t>
  </si>
  <si>
    <t>https://podminky.urs.cz/item/CS_URS_2022_01/764511623</t>
  </si>
  <si>
    <t>"podokapní žlab" 2</t>
  </si>
  <si>
    <t>191</t>
  </si>
  <si>
    <t>764511644</t>
  </si>
  <si>
    <t>Žlab podokapní z pozinkovaného plechu s povrchovou úpravou včetně háků a čel kotlík oválný (trychtýřový), rš žlabu/průměr svodu 400/100 mm</t>
  </si>
  <si>
    <t>-1824216741</t>
  </si>
  <si>
    <t>https://podminky.urs.cz/item/CS_URS_2022_01/764511644</t>
  </si>
  <si>
    <t>"podokapní žlab" 1</t>
  </si>
  <si>
    <t>192</t>
  </si>
  <si>
    <t>764518623</t>
  </si>
  <si>
    <t>Svod z pozinkovaného plechu s upraveným povrchem včetně objímek, kolen a odskoků kruhový, průměru 120 mm</t>
  </si>
  <si>
    <t>-1724321383</t>
  </si>
  <si>
    <t>https://podminky.urs.cz/item/CS_URS_2022_01/764518623</t>
  </si>
  <si>
    <t>"okap. svody" (4*19,85 + 3*19,7 + 4,1)</t>
  </si>
  <si>
    <t>193</t>
  </si>
  <si>
    <t>7649X003</t>
  </si>
  <si>
    <t>Napojení nových svodů na stávající odvodnění na úrovni terénu</t>
  </si>
  <si>
    <t>1055595948</t>
  </si>
  <si>
    <t>"okap. svody" (4+3)</t>
  </si>
  <si>
    <t>194</t>
  </si>
  <si>
    <t>7649X005</t>
  </si>
  <si>
    <t>Etapizace - napojení oplachování a nástřešního žlabu na stávající se zajištěním funkčnosti, než proběhne další etapa opravy střechy</t>
  </si>
  <si>
    <t>1691142174</t>
  </si>
  <si>
    <t>195</t>
  </si>
  <si>
    <t>7649X006</t>
  </si>
  <si>
    <t>Etapizace - napojení úžlabí nové krytiny na stávající u mansardy se zajištěním funkčnosti, než proběhne další etapa opravy střechy</t>
  </si>
  <si>
    <t>195120238</t>
  </si>
  <si>
    <t>"úžlabí u mansardy" ((5,9+4,7)*1,186)</t>
  </si>
  <si>
    <t>196</t>
  </si>
  <si>
    <t>998764103</t>
  </si>
  <si>
    <t>Přesun hmot pro konstrukce klempířské stanovený z hmotnosti přesunovaného materiálu vodorovná dopravní vzdálenost do 50 m v objektech výšky přes 12 do 24 m</t>
  </si>
  <si>
    <t>-759220705</t>
  </si>
  <si>
    <t>https://podminky.urs.cz/item/CS_URS_2022_01/998764103</t>
  </si>
  <si>
    <t>197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</si>
  <si>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</si>
  <si>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</si>
  <si>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-1741903951</t>
  </si>
  <si>
    <t>https://podminky.urs.cz/item/CS_URS_2022_01/998764181</t>
  </si>
  <si>
    <t>765</t>
  </si>
  <si>
    <t>Krytina skládaná</t>
  </si>
  <si>
    <t>198</t>
  </si>
  <si>
    <t>765111017</t>
  </si>
  <si>
    <t>Montáž krytiny keramické sklonu do 30° drážkové na sucho, počet kusů přes 13 do 14 ks/m2</t>
  </si>
  <si>
    <t>882710699</t>
  </si>
  <si>
    <t>https://podminky.urs.cz/item/CS_URS_2022_01/765111017</t>
  </si>
  <si>
    <t>199</t>
  </si>
  <si>
    <t>59660719X01</t>
  </si>
  <si>
    <t>keramická pálená taška s jednou výraznou vlnou menšího formátu (cca 13 ks/m2) - základní</t>
  </si>
  <si>
    <t>-1266411651</t>
  </si>
  <si>
    <t>"keramická krytina" (4,6*4,5+8,1*5,1+11,9*4,5+8,2*5,1+(6,3+4,5)/2*4,4+4,5*4,1/2-2,9*2,7/2+(6,2+4,7)/2*4,5+12,7*5,2+1,5*3,0/2 + 0)*1,186*13</t>
  </si>
  <si>
    <t>"keramická krytina" (0 + 24,5*5,1-1,7*1,8+3,7*(5,2+2,4)/2+2,9*1,0+4,9*3,1+3,9*3,3/2+3,8*3,3/2+10,3*3,9+5,8*3,1+1,8*5,8/2 + 0)*1,186*13</t>
  </si>
  <si>
    <t>"keramická krytina" (0 + ((5,9+6,8)/2*2,9+1,3*3,3/2+3,4*2,9/2+0,9*3,2/2+6,8*1,4/2)*1,186 + (0,9*3,6)/2*2,9*1,689 + 0)*13</t>
  </si>
  <si>
    <t>"keramická krytina" (4,6*4,5+8,1*5,1+11,9*4,5+8,2*5,1+(6,3+4,5)/2*4,4+4,5*4,1/2-2,9*2,7/2+(6,2+4,7)/2*4,5+12,7*5,2+1,5*3,0/2 + 0)*1,186*1,8*(-1)</t>
  </si>
  <si>
    <t>"keramická krytina" (0 + 24,5*5,1-1,7*1,8+3,7*(5,2+2,4)/2+2,9*1,0+4,9*3,1+3,9*3,3/2+3,8*3,3/2+10,3*3,9+5,8*3,1+1,8*5,8/2 + 0)*1,186*1,8*(-1)</t>
  </si>
  <si>
    <t>"keramická krytina" (0 + ((5,9+6,8)/2*2,9+1,3*3,3/2+3,4*2,9/2+0,9*3,2/2+6,8*1,4/2)*1,186 + (0,9*3,6)/2*2,9*1,689 + 0)*1,8*(-1)</t>
  </si>
  <si>
    <t>"nároží ker. krytiny" (2*5,3 + 2*3,3*1,11+3,4*1,11)*2,5*(-1)</t>
  </si>
  <si>
    <t>"hřeben ker. krytiny" (37,6+18,9+6,8 + 3,6)*2*2,5*(-1)</t>
  </si>
  <si>
    <t>6887,261*1,1 'Přepočtené koeficientem množství</t>
  </si>
  <si>
    <t>200</t>
  </si>
  <si>
    <t>59660723X01</t>
  </si>
  <si>
    <t>keramická pálená taška s jednou výraznou vlnou - protisněhová</t>
  </si>
  <si>
    <t>-1766360108</t>
  </si>
  <si>
    <t>spotřeba cca 1,8 ks/m2</t>
  </si>
  <si>
    <t>"keramická krytina" (4,6*4,5+8,1*5,1+11,9*4,5+8,2*5,1+(6,3+4,5)/2*4,4+4,5*4,1/2-2,9*2,7/2+(6,2+4,7)/2*4,5+12,7*5,2+1,5*3,0/2 + 0)*1,186*1,8</t>
  </si>
  <si>
    <t>"keramická krytina" (0 + 24,5*5,1-1,7*1,8+3,7*(5,2+2,4)/2+2,9*1,0+4,9*3,1+3,9*3,3/2+3,8*3,3/2+10,3*3,9+5,8*3,1+1,8*5,8/2 + 0)*1,186*1,8</t>
  </si>
  <si>
    <t>"keramická krytina" (0 + ((5,9+6,8)/2*2,9+1,3*3,3/2+3,4*2,9/2+0,9*3,2/2+6,8*1,4/2)*1,186 + (0,9*3,6)/2*2,9*1,689 + 0)*1,8</t>
  </si>
  <si>
    <t>1169,36*1,1 'Přepočtené koeficientem množství</t>
  </si>
  <si>
    <t>201</t>
  </si>
  <si>
    <t>59660720X01</t>
  </si>
  <si>
    <t>keramická pálená taška s jednou výraznou vlnou - větrací</t>
  </si>
  <si>
    <t>-223770994</t>
  </si>
  <si>
    <t>Větrací taška ve druhé řadě od hřebene a nároží s odvětráním o ploše 20 cm2. Spotřeba min. 2,5 ks / bm. V případě jiné plochy je nutné přepočítat</t>
  </si>
  <si>
    <t>"nároží ker. krytiny" (2*5,3 + 2*3,3*1,11+3,4*1,11)*2,5</t>
  </si>
  <si>
    <t>"hřeben ker. krytiny" (37,6+18,9+6,8 + 3,6)*2*2,5</t>
  </si>
  <si>
    <t>388,75*1,1 'Přepočtené koeficientem množství</t>
  </si>
  <si>
    <t>202</t>
  </si>
  <si>
    <t>765111201</t>
  </si>
  <si>
    <t>Montáž krytiny keramické okapové hrany s okapním větracím pásem</t>
  </si>
  <si>
    <t>1424736142</t>
  </si>
  <si>
    <t>https://podminky.urs.cz/item/CS_URS_2022_01/765111201</t>
  </si>
  <si>
    <t>"odvětrání pod nástř. žlabem" (8,9+9,1+13,1 + 24,5+3,1 + 5,6+1,8+4,3)</t>
  </si>
  <si>
    <t>"odvětrání nad zaatikový žlabem" (4,1 + 11,1 + 6,3+5,2-2,9+2*0,9+6,3 + 5*0,4)</t>
  </si>
  <si>
    <t>"odvětrání nad mezistřešní plochou" ((5,6+(10,7+8,5)*1,01))</t>
  </si>
  <si>
    <t>"odvětrání ploché střechy" 6,7</t>
  </si>
  <si>
    <t>203</t>
  </si>
  <si>
    <t>59244006</t>
  </si>
  <si>
    <t>pás okapní ochranný a větrací šířky 100mm</t>
  </si>
  <si>
    <t>-497138698</t>
  </si>
  <si>
    <t>"odvětrání pod nástř. žlabem" (8,9+9,1+13,1 + 24,5+3,1 + 5,6+1,8+4,3)*2</t>
  </si>
  <si>
    <t>206,392*1,1 'Přepočtené koeficientem množství</t>
  </si>
  <si>
    <t>204</t>
  </si>
  <si>
    <t>765111203</t>
  </si>
  <si>
    <t>Montáž krytiny keramické okapové hrany s jednoduchou větrací mřížkou</t>
  </si>
  <si>
    <t>-765650010</t>
  </si>
  <si>
    <t>https://podminky.urs.cz/item/CS_URS_2022_01/765111203</t>
  </si>
  <si>
    <t>205</t>
  </si>
  <si>
    <t>59244119</t>
  </si>
  <si>
    <t>mřížka větrací univerzální</t>
  </si>
  <si>
    <t>388005506</t>
  </si>
  <si>
    <t>70,4*1,1 'Přepočtené koeficientem množství</t>
  </si>
  <si>
    <t>206</t>
  </si>
  <si>
    <t>765111221</t>
  </si>
  <si>
    <t>Montáž krytiny keramické nárožní hrany větrané na sucho vkládaným lepícím pásem</t>
  </si>
  <si>
    <t>1611550713</t>
  </si>
  <si>
    <t>https://podminky.urs.cz/item/CS_URS_2022_01/765111221</t>
  </si>
  <si>
    <t>"nároží ker. krytiny" (2*5,3 + 2*3,3*1,11+3,4*1,11)</t>
  </si>
  <si>
    <t>207</t>
  </si>
  <si>
    <t>765111251</t>
  </si>
  <si>
    <t>Montáž krytiny keramické hřebene větraného na sucho vkládaným pásem</t>
  </si>
  <si>
    <t>2012387465</t>
  </si>
  <si>
    <t>https://podminky.urs.cz/item/CS_URS_2022_01/765111251</t>
  </si>
  <si>
    <t>"hřeben ker. krytiny" (37,6+18,9+6,8 + 3,6)</t>
  </si>
  <si>
    <t>208</t>
  </si>
  <si>
    <t>59660806X01</t>
  </si>
  <si>
    <t>hřebenáč drážkový keramický</t>
  </si>
  <si>
    <t>-972866126</t>
  </si>
  <si>
    <t>"hřeben ker. krytiny" (37,6+18,9+6,8 + 3,6)*2,5</t>
  </si>
  <si>
    <t>221,5*1,1 'Přepočtené koeficientem množství</t>
  </si>
  <si>
    <t>209</t>
  </si>
  <si>
    <t>59660824X01</t>
  </si>
  <si>
    <t>hřebenáč rozdělovací valbový</t>
  </si>
  <si>
    <t>-2008446794</t>
  </si>
  <si>
    <t>210</t>
  </si>
  <si>
    <t>59660819X01</t>
  </si>
  <si>
    <t>ukončení hřebenáče spodní k hřebenáči drážkovému</t>
  </si>
  <si>
    <t>-545660314</t>
  </si>
  <si>
    <t>211</t>
  </si>
  <si>
    <t>59244003</t>
  </si>
  <si>
    <t>pás větrací hřebene a nároží vrapovaný s kovovou výztužnou mřížkou, lepící proužky, 1 role/5 m</t>
  </si>
  <si>
    <t>727894302</t>
  </si>
  <si>
    <t>88,6*1,1 'Přepočtené koeficientem množství</t>
  </si>
  <si>
    <t>212</t>
  </si>
  <si>
    <t>765111305</t>
  </si>
  <si>
    <t>Montáž krytiny keramické úžlabí průběžného plechového na sucho – s těsnícími pásy</t>
  </si>
  <si>
    <t>-1011683671</t>
  </si>
  <si>
    <t>https://podminky.urs.cz/item/CS_URS_2022_01/765111305</t>
  </si>
  <si>
    <t>213</t>
  </si>
  <si>
    <t>59244103</t>
  </si>
  <si>
    <t>pás klínový utěsňovací samolepící 30x60mm</t>
  </si>
  <si>
    <t>-417379557</t>
  </si>
  <si>
    <t>"úžlabí ker. krytiny" (5,3+2*3,6 + (4,1+1,0)*1,11 + 0 + (6,5+4,6)*1,11)*2</t>
  </si>
  <si>
    <t>60,964*1,1 'Přepočtené koeficientem množství</t>
  </si>
  <si>
    <t>214</t>
  </si>
  <si>
    <t>765111503</t>
  </si>
  <si>
    <t>Montáž krytiny keramické Příplatek k cenám včetně připevňovacích prostředků za sklon přes 30 do 40°</t>
  </si>
  <si>
    <t>1283967380</t>
  </si>
  <si>
    <t>https://podminky.urs.cz/item/CS_URS_2022_01/765111503</t>
  </si>
  <si>
    <t>"keramická krytina" (0 + ((5,9+6,8)/2*2,9+1,3*3,3/2+3,4*2,9/2+0,9*3,2/2+6,8*1,4/2)*1,186 + (0,9*3,6)/2*2,9*1,689*0 + 0)</t>
  </si>
  <si>
    <t>215</t>
  </si>
  <si>
    <t>765111505</t>
  </si>
  <si>
    <t>Montáž krytiny keramické Příplatek k cenám včetně připevňovacích prostředků za sklon přes 50°</t>
  </si>
  <si>
    <t>1693451732</t>
  </si>
  <si>
    <t>https://podminky.urs.cz/item/CS_URS_2022_01/765111505</t>
  </si>
  <si>
    <t>"keramická krytina" (0 + ((5,9+6,8)/2*2,9+1,3*3,3/2+3,4*2,9/2+0,9*3,2/2+6,8*1,4/2)*1,186*0 + (0,9*3,6)/2*2,9*1,689 + 0)</t>
  </si>
  <si>
    <t>216</t>
  </si>
  <si>
    <t>765115201</t>
  </si>
  <si>
    <t>Montáž střešních doplňků krytiny keramické nástavce pro anténu</t>
  </si>
  <si>
    <t>-1239813274</t>
  </si>
  <si>
    <t>https://podminky.urs.cz/item/CS_URS_2022_01/765115201</t>
  </si>
  <si>
    <t>217</t>
  </si>
  <si>
    <t>59244022</t>
  </si>
  <si>
    <t>komplet pro anténu (průchozí taška,nástavec 22-110mm plastový)</t>
  </si>
  <si>
    <t>-786808595</t>
  </si>
  <si>
    <t>218</t>
  </si>
  <si>
    <t>765115202</t>
  </si>
  <si>
    <t>Montáž střešních doplňků krytiny keramické nástavce pro odvětrání kanalizace</t>
  </si>
  <si>
    <t>-577956954</t>
  </si>
  <si>
    <t>https://podminky.urs.cz/item/CS_URS_2022_01/765115202</t>
  </si>
  <si>
    <t>219</t>
  </si>
  <si>
    <t>59244019</t>
  </si>
  <si>
    <t>komplet odvětrání kanalizace (průchozí taška,napojovací trubka 100/125mm,nástavec,kryt)</t>
  </si>
  <si>
    <t>-1140408941</t>
  </si>
  <si>
    <t>220</t>
  </si>
  <si>
    <t>765115302</t>
  </si>
  <si>
    <t>Montáž střešních doplňků krytiny keramické střešního výlezu plochy jednotlivě přes 0,25 m2</t>
  </si>
  <si>
    <t>-707006188</t>
  </si>
  <si>
    <t>https://podminky.urs.cz/item/CS_URS_2022_01/765115302</t>
  </si>
  <si>
    <t>221</t>
  </si>
  <si>
    <t>55350421</t>
  </si>
  <si>
    <t>vikýř univerzální pro profilované krytiny Pz s polyesterovou úpravou 60x60cm</t>
  </si>
  <si>
    <t>-1483940802</t>
  </si>
  <si>
    <t>222</t>
  </si>
  <si>
    <t>765115352</t>
  </si>
  <si>
    <t>Montáž střešních doplňků krytiny keramické stoupací plošiny délky přes 400 do 800 mm</t>
  </si>
  <si>
    <t>159846426</t>
  </si>
  <si>
    <t>https://podminky.urs.cz/item/CS_URS_2022_01/765115352</t>
  </si>
  <si>
    <t>"stoupací plošina" 1</t>
  </si>
  <si>
    <t>223</t>
  </si>
  <si>
    <t>59244096</t>
  </si>
  <si>
    <t>držák stoupací plošiny</t>
  </si>
  <si>
    <t>1012844396</t>
  </si>
  <si>
    <t>"stoupací plošina" 1*2</t>
  </si>
  <si>
    <t>224</t>
  </si>
  <si>
    <t>59244027</t>
  </si>
  <si>
    <t>plošina stoupací kovová š 250mm d 880mm</t>
  </si>
  <si>
    <t>-558392741</t>
  </si>
  <si>
    <t>225</t>
  </si>
  <si>
    <t>765115401</t>
  </si>
  <si>
    <t>Montáž střešních doplňků krytiny keramické protisněhové zábrany háku</t>
  </si>
  <si>
    <t>266038891</t>
  </si>
  <si>
    <t>https://podminky.urs.cz/item/CS_URS_2022_01/765115401</t>
  </si>
  <si>
    <t>"sněhový zachytávač ker. krytiny" (8,9+9,1+13,1 + 24,5+3,1 + 5,6+1,8+4,3)/0,95</t>
  </si>
  <si>
    <t>226</t>
  </si>
  <si>
    <t>59660885</t>
  </si>
  <si>
    <t>hák protisněhový keramické drážkové maloformátové krytiny</t>
  </si>
  <si>
    <t>-995546350</t>
  </si>
  <si>
    <t>227</t>
  </si>
  <si>
    <t>765115403</t>
  </si>
  <si>
    <t>Montáž střešních doplňků krytiny keramické protisněhové zábrany mříže sněholamu</t>
  </si>
  <si>
    <t>-327832802</t>
  </si>
  <si>
    <t>https://podminky.urs.cz/item/CS_URS_2022_01/765115403</t>
  </si>
  <si>
    <t>"sněhový zachytávač ker. krytiny" (8,9+9,1+13,1 + 24,5+3,1 + 5,6+1,8+4,3)</t>
  </si>
  <si>
    <t>228</t>
  </si>
  <si>
    <t>59244041</t>
  </si>
  <si>
    <t>mříž sněholamu Pz s povrchovou úpravou 3m</t>
  </si>
  <si>
    <t>632431840</t>
  </si>
  <si>
    <t>"sněhový zachytávač ker. krytiny" (8,9+9,1+13,1 + 24,5+3,1 + 5,6+1,8+4,3)/3,0*1,2</t>
  </si>
  <si>
    <t>229</t>
  </si>
  <si>
    <t>765115421</t>
  </si>
  <si>
    <t>Montáž střešních doplňků krytiny keramické bezpečnostního háku</t>
  </si>
  <si>
    <t>194249101</t>
  </si>
  <si>
    <t>https://podminky.urs.cz/item/CS_URS_2022_01/765115421</t>
  </si>
  <si>
    <t>230</t>
  </si>
  <si>
    <t>59660887</t>
  </si>
  <si>
    <t>hák Pz bezpečnostní střešní d 220mm</t>
  </si>
  <si>
    <t>sada</t>
  </si>
  <si>
    <t>-1925079517</t>
  </si>
  <si>
    <t>231</t>
  </si>
  <si>
    <t>765191023</t>
  </si>
  <si>
    <t>Montáž pojistné hydroizolační nebo parotěsné fólie kladené ve sklonu přes 20° s lepenými přesahy na bednění nebo tepelnou izolaci</t>
  </si>
  <si>
    <t>65010586</t>
  </si>
  <si>
    <t>https://podminky.urs.cz/item/CS_URS_2022_01/765191023</t>
  </si>
  <si>
    <t>232</t>
  </si>
  <si>
    <t>28329046</t>
  </si>
  <si>
    <t>fólie kontaktní difuzně propustná pro doplňkovou hydroizolační vrstvu, třívrstvá 140g/m2</t>
  </si>
  <si>
    <t>-321062565</t>
  </si>
  <si>
    <t>732,028*1,1 'Přepočtené koeficientem množství</t>
  </si>
  <si>
    <t>233</t>
  </si>
  <si>
    <t>59660029</t>
  </si>
  <si>
    <t>páska univerzální lepící a připojovací 60mm/30m</t>
  </si>
  <si>
    <t>-14600023</t>
  </si>
  <si>
    <t>732,028*1,25 'Přepočtené koeficientem množství</t>
  </si>
  <si>
    <t>234</t>
  </si>
  <si>
    <t>765191031</t>
  </si>
  <si>
    <t>Montáž pojistné hydroizolační nebo parotěsné fólie lepení těsnících pásků pod kontralatě</t>
  </si>
  <si>
    <t>-1250669768</t>
  </si>
  <si>
    <t>https://podminky.urs.cz/item/CS_URS_2022_01/765191031</t>
  </si>
  <si>
    <t>235</t>
  </si>
  <si>
    <t>59660020</t>
  </si>
  <si>
    <t>páska těsnící k podložení kontralatí 60mm/30m u systému vodotěsného podstřeší</t>
  </si>
  <si>
    <t>1452482259</t>
  </si>
  <si>
    <t>770,556*1,1 'Přepočtené koeficientem množství</t>
  </si>
  <si>
    <t>236</t>
  </si>
  <si>
    <t>765191041</t>
  </si>
  <si>
    <t>Montáž pojistné hydroizolační nebo parotěsné fólie v místech střešních prostupů průměru do 150 mm</t>
  </si>
  <si>
    <t>792608507</t>
  </si>
  <si>
    <t>https://podminky.urs.cz/item/CS_URS_2022_01/765191041</t>
  </si>
  <si>
    <t>237</t>
  </si>
  <si>
    <t>765191043</t>
  </si>
  <si>
    <t>Montáž pojistné hydroizolační nebo parotěsné fólie v místech střešních prostupů plochy jednotlivě do 1 m2</t>
  </si>
  <si>
    <t>2040173399</t>
  </si>
  <si>
    <t>https://podminky.urs.cz/item/CS_URS_2022_01/765191043</t>
  </si>
  <si>
    <t>"vikýř" 12+5</t>
  </si>
  <si>
    <t>"komín" 1</t>
  </si>
  <si>
    <t>238</t>
  </si>
  <si>
    <t>765191051</t>
  </si>
  <si>
    <t>Montáž pojistné hydroizolační nebo parotěsné fólie hřebene nebo nároží, střechy větrané</t>
  </si>
  <si>
    <t>1433806929</t>
  </si>
  <si>
    <t>https://podminky.urs.cz/item/CS_URS_2022_01/765191051</t>
  </si>
  <si>
    <t>239</t>
  </si>
  <si>
    <t>1862462142</t>
  </si>
  <si>
    <t>"nároží ker. krytiny" (2*5,3 + 2*3,3*1,11+3,4*1,11)*0,7</t>
  </si>
  <si>
    <t>"hřeben ker. krytiny" (37,6+18,9+6,8 + 3,6)*0,7</t>
  </si>
  <si>
    <t>62,02*1,1 'Přepočtené koeficientem množství</t>
  </si>
  <si>
    <t>240</t>
  </si>
  <si>
    <t>765191091</t>
  </si>
  <si>
    <t>Montáž pojistné hydroizolační nebo parotěsné fólie Příplatek k cenám montáže na bednění nebo tepelnou izolaci za sklon přes 30°</t>
  </si>
  <si>
    <t>-231720891</t>
  </si>
  <si>
    <t>https://podminky.urs.cz/item/CS_URS_2022_01/765191091</t>
  </si>
  <si>
    <t>"plochá střecha" (6,7*3,8+1,1*1,1/2)*0</t>
  </si>
  <si>
    <t>241</t>
  </si>
  <si>
    <t>765192001</t>
  </si>
  <si>
    <t>Nouzové zakrytí střechy plachtou</t>
  </si>
  <si>
    <t>213831067</t>
  </si>
  <si>
    <t>https://podminky.urs.cz/item/CS_URS_2022_01/765192001</t>
  </si>
  <si>
    <t>"ochrana půdy před nepřízní počasí a vrstev střešního pláště před UV zářením"</t>
  </si>
  <si>
    <t>242</t>
  </si>
  <si>
    <t>998765103</t>
  </si>
  <si>
    <t>Přesun hmot pro krytiny skládané stanovený z hmotnosti přesunovaného materiálu vodorovná dopravní vzdálenost do 50 m na objektech výšky přes 12 do 24 m</t>
  </si>
  <si>
    <t>-1081975321</t>
  </si>
  <si>
    <t>https://podminky.urs.cz/item/CS_URS_2022_01/998765103</t>
  </si>
  <si>
    <t>243</t>
  </si>
  <si>
    <t>998765181</t>
  </si>
  <si>
    <t>Přesun hmot pro krytiny skládané stanovený z hmotnosti přesunovaného materiálu Příplatek k cenám za přesun prováděný bez použití mechanizace pro jakoukoliv výšku objektu</t>
  </si>
  <si>
    <t>-2138748579</t>
  </si>
  <si>
    <t>https://podminky.urs.cz/item/CS_URS_2022_01/998765181</t>
  </si>
  <si>
    <t>783</t>
  </si>
  <si>
    <t>Dokončovací práce - nátěry</t>
  </si>
  <si>
    <t>244</t>
  </si>
  <si>
    <t>783201401</t>
  </si>
  <si>
    <t>Příprava podkladu tesařských konstrukcí před provedením nátěru ometení</t>
  </si>
  <si>
    <t>-1999608884</t>
  </si>
  <si>
    <t>https://podminky.urs.cz/item/CS_URS_2022_01/783201401</t>
  </si>
  <si>
    <t>245</t>
  </si>
  <si>
    <t>783206801</t>
  </si>
  <si>
    <t>Odstranění nátěrů z tesařských konstrukcí obroušením</t>
  </si>
  <si>
    <t>1658613022</t>
  </si>
  <si>
    <t>https://podminky.urs.cz/item/CS_URS_2022_01/783206801</t>
  </si>
  <si>
    <t>246</t>
  </si>
  <si>
    <t>783223021</t>
  </si>
  <si>
    <t>Preventivní napouštěcí nátěr tesařských prvků proti dřevokazným houbám, hmyzu a plísním nezabudovaných do konstrukce dvojnásobný akrylátový</t>
  </si>
  <si>
    <t>421215251</t>
  </si>
  <si>
    <t>https://podminky.urs.cz/item/CS_URS_2022_01/783223021</t>
  </si>
  <si>
    <t>247</t>
  </si>
  <si>
    <t>783823149</t>
  </si>
  <si>
    <t>Fungicidní penetrační nátěr omítek hladkých zdiva lícového</t>
  </si>
  <si>
    <t>-1498643991</t>
  </si>
  <si>
    <t>https://podminky.urs.cz/item/CS_URS_2022_01/783823149</t>
  </si>
  <si>
    <t>(nátěr niky vazných trámů před rozšířením a další po rozšíření niky)</t>
  </si>
  <si>
    <t>"odhalení zazděných zhlaví krokví" (4,0+11,2+6,2+5,5+6,2)*0,8*0,3</t>
  </si>
  <si>
    <t>"očištění koruny zdiva" ((39,0+5,5+19,3-4,0+11,2+6,2+5,5+6,2 + 24,4 + 5,8+1,3+4,5)*0,5)</t>
  </si>
  <si>
    <t>248</t>
  </si>
  <si>
    <t>783827127</t>
  </si>
  <si>
    <t>Krycí (ochranný ) nátěr omítek jednonásobný hladkých omítek hladkých, zrnitých tenkovrstvých nebo štukových stupně členitosti 1 a 2 vápenný</t>
  </si>
  <si>
    <t>-639785783</t>
  </si>
  <si>
    <t>https://podminky.urs.cz/item/CS_URS_2022_01/783827127</t>
  </si>
  <si>
    <t>249</t>
  </si>
  <si>
    <t>783827503</t>
  </si>
  <si>
    <t>Krycí (ochranný ) nátěr omítek dvojnásobný hladkých zdiva lícového silikátový</t>
  </si>
  <si>
    <t>683625264</t>
  </si>
  <si>
    <t>https://podminky.urs.cz/item/CS_URS_2022_01/783827503</t>
  </si>
  <si>
    <t>provedeno ochranným akrylosilikátovým bezbarvým nátěrem</t>
  </si>
  <si>
    <t>"ozdobné prvky fasády" (2*0,6+2*1,2)*2,0*3</t>
  </si>
  <si>
    <t>VRN</t>
  </si>
  <si>
    <t>Vedlejší rozpočtové náklady</t>
  </si>
  <si>
    <t>VRN9</t>
  </si>
  <si>
    <t>Ostatní náklady</t>
  </si>
  <si>
    <t>250</t>
  </si>
  <si>
    <t>011X002</t>
  </si>
  <si>
    <t>Mykologický průzkum dřevěných konstrukcí krovu pro kompletní odstranění dřevokazných hub</t>
  </si>
  <si>
    <t>262144</t>
  </si>
  <si>
    <t>267292952</t>
  </si>
  <si>
    <t>251</t>
  </si>
  <si>
    <t>741R4195020</t>
  </si>
  <si>
    <t>Celé střecha musí být prohlédnuta, přeměřena a bude podle této vyhlášky vypracována zpráva o výchozí revizi.</t>
  </si>
  <si>
    <t>1097084566</t>
  </si>
  <si>
    <t>252</t>
  </si>
  <si>
    <t>741R4195120</t>
  </si>
  <si>
    <t>Prověření uzemnění u stávajících svodů</t>
  </si>
  <si>
    <t>1966596614</t>
  </si>
  <si>
    <t>253</t>
  </si>
  <si>
    <t>030001000</t>
  </si>
  <si>
    <t>Zařízení staveniště</t>
  </si>
  <si>
    <t>607913396</t>
  </si>
  <si>
    <t>https://podminky.urs.cz/item/CS_URS_2022_01/030001000</t>
  </si>
  <si>
    <t>Poznámka k položce:_x000d_
Oplocení staveniště, ochranné pásmo v místě provádění stav. prací, ochrana materiálu a nářadí, ...</t>
  </si>
  <si>
    <t>254</t>
  </si>
  <si>
    <t>013254000</t>
  </si>
  <si>
    <t>Dokumentace skutečného provedení stavby</t>
  </si>
  <si>
    <t>1751998127</t>
  </si>
  <si>
    <t>https://podminky.urs.cz/item/CS_URS_2022_01/013254000</t>
  </si>
  <si>
    <t>255</t>
  </si>
  <si>
    <t>041403000</t>
  </si>
  <si>
    <t>Koordinátor BOZP na staveništi</t>
  </si>
  <si>
    <t>-1794052129</t>
  </si>
  <si>
    <t>https://podminky.urs.cz/item/CS_URS_2022_01/041403000</t>
  </si>
  <si>
    <t>256</t>
  </si>
  <si>
    <t>045002000</t>
  </si>
  <si>
    <t>Kompletační a koordinační činnost</t>
  </si>
  <si>
    <t>-827138999</t>
  </si>
  <si>
    <t>https://podminky.urs.cz/item/CS_URS_2022_01/045002000</t>
  </si>
  <si>
    <t>257</t>
  </si>
  <si>
    <t>053002000</t>
  </si>
  <si>
    <t>Poplatky</t>
  </si>
  <si>
    <t>1392604792</t>
  </si>
  <si>
    <t>https://podminky.urs.cz/item/CS_URS_2022_01/053002000</t>
  </si>
  <si>
    <t>Poznámka k položce:_x000d_
zábor veřejného prostranství stavbou - lešení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</si>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</sst>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7941121" TargetMode="External" /><Relationship Id="rId2" Type="http://schemas.openxmlformats.org/officeDocument/2006/relationships/hyperlink" Target="https://podminky.urs.cz/item/CS_URS_2022_01/612315422" TargetMode="External" /><Relationship Id="rId3" Type="http://schemas.openxmlformats.org/officeDocument/2006/relationships/hyperlink" Target="https://podminky.urs.cz/item/CS_URS_2022_01/622131101" TargetMode="External" /><Relationship Id="rId4" Type="http://schemas.openxmlformats.org/officeDocument/2006/relationships/hyperlink" Target="https://podminky.urs.cz/item/CS_URS_2022_01/622322111" TargetMode="External" /><Relationship Id="rId5" Type="http://schemas.openxmlformats.org/officeDocument/2006/relationships/hyperlink" Target="https://podminky.urs.cz/item/CS_URS_2022_01/622326453" TargetMode="External" /><Relationship Id="rId6" Type="http://schemas.openxmlformats.org/officeDocument/2006/relationships/hyperlink" Target="https://podminky.urs.cz/item/CS_URS_2022_01/622328231" TargetMode="External" /><Relationship Id="rId7" Type="http://schemas.openxmlformats.org/officeDocument/2006/relationships/hyperlink" Target="https://podminky.urs.cz/item/CS_URS_2022_01/622635061" TargetMode="External" /><Relationship Id="rId8" Type="http://schemas.openxmlformats.org/officeDocument/2006/relationships/hyperlink" Target="https://podminky.urs.cz/item/CS_URS_2022_01/629991001" TargetMode="External" /><Relationship Id="rId9" Type="http://schemas.openxmlformats.org/officeDocument/2006/relationships/hyperlink" Target="https://podminky.urs.cz/item/CS_URS_2022_01/629991011" TargetMode="External" /><Relationship Id="rId10" Type="http://schemas.openxmlformats.org/officeDocument/2006/relationships/hyperlink" Target="https://podminky.urs.cz/item/CS_URS_2022_01/629999030" TargetMode="External" /><Relationship Id="rId11" Type="http://schemas.openxmlformats.org/officeDocument/2006/relationships/hyperlink" Target="https://podminky.urs.cz/item/CS_URS_2022_01/629999042" TargetMode="External" /><Relationship Id="rId12" Type="http://schemas.openxmlformats.org/officeDocument/2006/relationships/hyperlink" Target="https://podminky.urs.cz/item/CS_URS_2022_01/631311114" TargetMode="External" /><Relationship Id="rId13" Type="http://schemas.openxmlformats.org/officeDocument/2006/relationships/hyperlink" Target="https://podminky.urs.cz/item/CS_URS_2022_01/631319191" TargetMode="External" /><Relationship Id="rId14" Type="http://schemas.openxmlformats.org/officeDocument/2006/relationships/hyperlink" Target="https://podminky.urs.cz/item/CS_URS_2022_01/631319195" TargetMode="External" /><Relationship Id="rId15" Type="http://schemas.openxmlformats.org/officeDocument/2006/relationships/hyperlink" Target="https://podminky.urs.cz/item/CS_URS_2022_01/941111112" TargetMode="External" /><Relationship Id="rId16" Type="http://schemas.openxmlformats.org/officeDocument/2006/relationships/hyperlink" Target="https://podminky.urs.cz/item/CS_URS_2022_01/941111212" TargetMode="External" /><Relationship Id="rId17" Type="http://schemas.openxmlformats.org/officeDocument/2006/relationships/hyperlink" Target="https://podminky.urs.cz/item/CS_URS_2022_01/941111812" TargetMode="External" /><Relationship Id="rId18" Type="http://schemas.openxmlformats.org/officeDocument/2006/relationships/hyperlink" Target="https://podminky.urs.cz/item/CS_URS_2022_01/944511111" TargetMode="External" /><Relationship Id="rId19" Type="http://schemas.openxmlformats.org/officeDocument/2006/relationships/hyperlink" Target="https://podminky.urs.cz/item/CS_URS_2022_01/944511211" TargetMode="External" /><Relationship Id="rId20" Type="http://schemas.openxmlformats.org/officeDocument/2006/relationships/hyperlink" Target="https://podminky.urs.cz/item/CS_URS_2022_01/944511811" TargetMode="External" /><Relationship Id="rId21" Type="http://schemas.openxmlformats.org/officeDocument/2006/relationships/hyperlink" Target="https://podminky.urs.cz/item/CS_URS_2022_01/944711111" TargetMode="External" /><Relationship Id="rId22" Type="http://schemas.openxmlformats.org/officeDocument/2006/relationships/hyperlink" Target="https://podminky.urs.cz/item/CS_URS_2022_01/944711211" TargetMode="External" /><Relationship Id="rId23" Type="http://schemas.openxmlformats.org/officeDocument/2006/relationships/hyperlink" Target="https://podminky.urs.cz/item/CS_URS_2022_01/944711811" TargetMode="External" /><Relationship Id="rId24" Type="http://schemas.openxmlformats.org/officeDocument/2006/relationships/hyperlink" Target="https://podminky.urs.cz/item/CS_URS_2022_01/945421112" TargetMode="External" /><Relationship Id="rId25" Type="http://schemas.openxmlformats.org/officeDocument/2006/relationships/hyperlink" Target="https://podminky.urs.cz/item/CS_URS_2022_01/949101111" TargetMode="External" /><Relationship Id="rId26" Type="http://schemas.openxmlformats.org/officeDocument/2006/relationships/hyperlink" Target="https://podminky.urs.cz/item/CS_URS_2022_01/949411113" TargetMode="External" /><Relationship Id="rId27" Type="http://schemas.openxmlformats.org/officeDocument/2006/relationships/hyperlink" Target="https://podminky.urs.cz/item/CS_URS_2022_01/949411213" TargetMode="External" /><Relationship Id="rId28" Type="http://schemas.openxmlformats.org/officeDocument/2006/relationships/hyperlink" Target="https://podminky.urs.cz/item/CS_URS_2022_01/949411813" TargetMode="External" /><Relationship Id="rId29" Type="http://schemas.openxmlformats.org/officeDocument/2006/relationships/hyperlink" Target="https://podminky.urs.cz/item/CS_URS_2022_01/952902121" TargetMode="External" /><Relationship Id="rId30" Type="http://schemas.openxmlformats.org/officeDocument/2006/relationships/hyperlink" Target="https://podminky.urs.cz/item/CS_URS_2022_01/952902601" TargetMode="External" /><Relationship Id="rId31" Type="http://schemas.openxmlformats.org/officeDocument/2006/relationships/hyperlink" Target="https://podminky.urs.cz/item/CS_URS_2022_01/952902611" TargetMode="External" /><Relationship Id="rId32" Type="http://schemas.openxmlformats.org/officeDocument/2006/relationships/hyperlink" Target="https://podminky.urs.cz/item/CS_URS_2022_01/962032231" TargetMode="External" /><Relationship Id="rId33" Type="http://schemas.openxmlformats.org/officeDocument/2006/relationships/hyperlink" Target="https://podminky.urs.cz/item/CS_URS_2022_01/967031743" TargetMode="External" /><Relationship Id="rId34" Type="http://schemas.openxmlformats.org/officeDocument/2006/relationships/hyperlink" Target="https://podminky.urs.cz/item/CS_URS_2022_01/978015391" TargetMode="External" /><Relationship Id="rId35" Type="http://schemas.openxmlformats.org/officeDocument/2006/relationships/hyperlink" Target="https://podminky.urs.cz/item/CS_URS_2022_01/978019391" TargetMode="External" /><Relationship Id="rId36" Type="http://schemas.openxmlformats.org/officeDocument/2006/relationships/hyperlink" Target="https://podminky.urs.cz/item/CS_URS_2022_01/978023411" TargetMode="External" /><Relationship Id="rId37" Type="http://schemas.openxmlformats.org/officeDocument/2006/relationships/hyperlink" Target="https://podminky.urs.cz/item/CS_URS_2022_01/997013157" TargetMode="External" /><Relationship Id="rId38" Type="http://schemas.openxmlformats.org/officeDocument/2006/relationships/hyperlink" Target="https://podminky.urs.cz/item/CS_URS_2022_01/997013501" TargetMode="External" /><Relationship Id="rId39" Type="http://schemas.openxmlformats.org/officeDocument/2006/relationships/hyperlink" Target="https://podminky.urs.cz/item/CS_URS_2022_01/997013509" TargetMode="External" /><Relationship Id="rId40" Type="http://schemas.openxmlformats.org/officeDocument/2006/relationships/hyperlink" Target="https://podminky.urs.cz/item/CS_URS_2022_01/997013607" TargetMode="External" /><Relationship Id="rId41" Type="http://schemas.openxmlformats.org/officeDocument/2006/relationships/hyperlink" Target="https://podminky.urs.cz/item/CS_URS_2022_01/997013631" TargetMode="External" /><Relationship Id="rId42" Type="http://schemas.openxmlformats.org/officeDocument/2006/relationships/hyperlink" Target="https://podminky.urs.cz/item/CS_URS_2022_01/997013635" TargetMode="External" /><Relationship Id="rId43" Type="http://schemas.openxmlformats.org/officeDocument/2006/relationships/hyperlink" Target="https://podminky.urs.cz/item/CS_URS_2022_01/997013811" TargetMode="External" /><Relationship Id="rId44" Type="http://schemas.openxmlformats.org/officeDocument/2006/relationships/hyperlink" Target="https://podminky.urs.cz/item/CS_URS_2022_01/998017003" TargetMode="External" /><Relationship Id="rId45" Type="http://schemas.openxmlformats.org/officeDocument/2006/relationships/hyperlink" Target="https://podminky.urs.cz/item/CS_URS_2022_01/712363672" TargetMode="External" /><Relationship Id="rId46" Type="http://schemas.openxmlformats.org/officeDocument/2006/relationships/hyperlink" Target="https://podminky.urs.cz/item/CS_URS_2022_01/712631101" TargetMode="External" /><Relationship Id="rId47" Type="http://schemas.openxmlformats.org/officeDocument/2006/relationships/hyperlink" Target="https://podminky.urs.cz/item/CS_URS_2022_01/712631111" TargetMode="External" /><Relationship Id="rId48" Type="http://schemas.openxmlformats.org/officeDocument/2006/relationships/hyperlink" Target="https://podminky.urs.cz/item/CS_URS_2022_01/712699096" TargetMode="External" /><Relationship Id="rId49" Type="http://schemas.openxmlformats.org/officeDocument/2006/relationships/hyperlink" Target="https://podminky.urs.cz/item/CS_URS_2022_01/998712103" TargetMode="External" /><Relationship Id="rId50" Type="http://schemas.openxmlformats.org/officeDocument/2006/relationships/hyperlink" Target="https://podminky.urs.cz/item/CS_URS_2022_01/998712181" TargetMode="External" /><Relationship Id="rId51" Type="http://schemas.openxmlformats.org/officeDocument/2006/relationships/hyperlink" Target="https://podminky.urs.cz/item/CS_URS_2022_01/713110813" TargetMode="External" /><Relationship Id="rId52" Type="http://schemas.openxmlformats.org/officeDocument/2006/relationships/hyperlink" Target="https://podminky.urs.cz/item/CS_URS_2022_01/713111111" TargetMode="External" /><Relationship Id="rId53" Type="http://schemas.openxmlformats.org/officeDocument/2006/relationships/hyperlink" Target="https://podminky.urs.cz/item/CS_URS_2022_01/713191133" TargetMode="External" /><Relationship Id="rId54" Type="http://schemas.openxmlformats.org/officeDocument/2006/relationships/hyperlink" Target="https://podminky.urs.cz/item/CS_URS_2022_01/998713103" TargetMode="External" /><Relationship Id="rId55" Type="http://schemas.openxmlformats.org/officeDocument/2006/relationships/hyperlink" Target="https://podminky.urs.cz/item/CS_URS_2022_01/998713181" TargetMode="External" /><Relationship Id="rId56" Type="http://schemas.openxmlformats.org/officeDocument/2006/relationships/hyperlink" Target="https://podminky.urs.cz/item/CS_URS_2022_01/721171915" TargetMode="External" /><Relationship Id="rId57" Type="http://schemas.openxmlformats.org/officeDocument/2006/relationships/hyperlink" Target="https://podminky.urs.cz/item/CS_URS_2022_01/762083121" TargetMode="External" /><Relationship Id="rId58" Type="http://schemas.openxmlformats.org/officeDocument/2006/relationships/hyperlink" Target="https://podminky.urs.cz/item/CS_URS_2022_01/762331812" TargetMode="External" /><Relationship Id="rId59" Type="http://schemas.openxmlformats.org/officeDocument/2006/relationships/hyperlink" Target="https://podminky.urs.cz/item/CS_URS_2022_01/762331951" TargetMode="External" /><Relationship Id="rId60" Type="http://schemas.openxmlformats.org/officeDocument/2006/relationships/hyperlink" Target="https://podminky.urs.cz/item/CS_URS_2022_01/762332132" TargetMode="External" /><Relationship Id="rId61" Type="http://schemas.openxmlformats.org/officeDocument/2006/relationships/hyperlink" Target="https://podminky.urs.cz/item/CS_URS_2022_01/762332133" TargetMode="External" /><Relationship Id="rId62" Type="http://schemas.openxmlformats.org/officeDocument/2006/relationships/hyperlink" Target="https://podminky.urs.cz/item/CS_URS_2022_01/762341210" TargetMode="External" /><Relationship Id="rId63" Type="http://schemas.openxmlformats.org/officeDocument/2006/relationships/hyperlink" Target="https://podminky.urs.cz/item/CS_URS_2022_01/762341380" TargetMode="External" /><Relationship Id="rId64" Type="http://schemas.openxmlformats.org/officeDocument/2006/relationships/hyperlink" Target="https://podminky.urs.cz/item/CS_URS_2022_01/762341410" TargetMode="External" /><Relationship Id="rId65" Type="http://schemas.openxmlformats.org/officeDocument/2006/relationships/hyperlink" Target="https://podminky.urs.cz/item/CS_URS_2022_01/762341811" TargetMode="External" /><Relationship Id="rId66" Type="http://schemas.openxmlformats.org/officeDocument/2006/relationships/hyperlink" Target="https://podminky.urs.cz/item/CS_URS_2022_01/762342314" TargetMode="External" /><Relationship Id="rId67" Type="http://schemas.openxmlformats.org/officeDocument/2006/relationships/hyperlink" Target="https://podminky.urs.cz/item/CS_URS_2022_01/762342441" TargetMode="External" /><Relationship Id="rId68" Type="http://schemas.openxmlformats.org/officeDocument/2006/relationships/hyperlink" Target="https://podminky.urs.cz/item/CS_URS_2022_01/762342511" TargetMode="External" /><Relationship Id="rId69" Type="http://schemas.openxmlformats.org/officeDocument/2006/relationships/hyperlink" Target="https://podminky.urs.cz/item/CS_URS_2022_01/762361114" TargetMode="External" /><Relationship Id="rId70" Type="http://schemas.openxmlformats.org/officeDocument/2006/relationships/hyperlink" Target="https://podminky.urs.cz/item/CS_URS_2022_01/762381012" TargetMode="External" /><Relationship Id="rId71" Type="http://schemas.openxmlformats.org/officeDocument/2006/relationships/hyperlink" Target="https://podminky.urs.cz/item/CS_URS_2022_01/762395000" TargetMode="External" /><Relationship Id="rId72" Type="http://schemas.openxmlformats.org/officeDocument/2006/relationships/hyperlink" Target="https://podminky.urs.cz/item/CS_URS_2022_01/762521812" TargetMode="External" /><Relationship Id="rId73" Type="http://schemas.openxmlformats.org/officeDocument/2006/relationships/hyperlink" Target="https://podminky.urs.cz/item/CS_URS_2022_01/762523108" TargetMode="External" /><Relationship Id="rId74" Type="http://schemas.openxmlformats.org/officeDocument/2006/relationships/hyperlink" Target="https://podminky.urs.cz/item/CS_URS_2022_01/762595001" TargetMode="External" /><Relationship Id="rId75" Type="http://schemas.openxmlformats.org/officeDocument/2006/relationships/hyperlink" Target="https://podminky.urs.cz/item/CS_URS_2022_01/998762103" TargetMode="External" /><Relationship Id="rId76" Type="http://schemas.openxmlformats.org/officeDocument/2006/relationships/hyperlink" Target="https://podminky.urs.cz/item/CS_URS_2022_01/998762181" TargetMode="External" /><Relationship Id="rId77" Type="http://schemas.openxmlformats.org/officeDocument/2006/relationships/hyperlink" Target="https://podminky.urs.cz/item/CS_URS_2022_01/764001821" TargetMode="External" /><Relationship Id="rId78" Type="http://schemas.openxmlformats.org/officeDocument/2006/relationships/hyperlink" Target="https://podminky.urs.cz/item/CS_URS_2022_01/764001841" TargetMode="External" /><Relationship Id="rId79" Type="http://schemas.openxmlformats.org/officeDocument/2006/relationships/hyperlink" Target="https://podminky.urs.cz/item/CS_URS_2022_01/764001851" TargetMode="External" /><Relationship Id="rId80" Type="http://schemas.openxmlformats.org/officeDocument/2006/relationships/hyperlink" Target="https://podminky.urs.cz/item/CS_URS_2022_01/764001871" TargetMode="External" /><Relationship Id="rId81" Type="http://schemas.openxmlformats.org/officeDocument/2006/relationships/hyperlink" Target="https://podminky.urs.cz/item/CS_URS_2022_01/764001891" TargetMode="External" /><Relationship Id="rId82" Type="http://schemas.openxmlformats.org/officeDocument/2006/relationships/hyperlink" Target="https://podminky.urs.cz/item/CS_URS_2022_01/764002414" TargetMode="External" /><Relationship Id="rId83" Type="http://schemas.openxmlformats.org/officeDocument/2006/relationships/hyperlink" Target="https://podminky.urs.cz/item/CS_URS_2022_01/764002801" TargetMode="External" /><Relationship Id="rId84" Type="http://schemas.openxmlformats.org/officeDocument/2006/relationships/hyperlink" Target="https://podminky.urs.cz/item/CS_URS_2022_01/764002812" TargetMode="External" /><Relationship Id="rId85" Type="http://schemas.openxmlformats.org/officeDocument/2006/relationships/hyperlink" Target="https://podminky.urs.cz/item/CS_URS_2022_01/764002821" TargetMode="External" /><Relationship Id="rId86" Type="http://schemas.openxmlformats.org/officeDocument/2006/relationships/hyperlink" Target="https://podminky.urs.cz/item/CS_URS_2022_01/764002831" TargetMode="External" /><Relationship Id="rId87" Type="http://schemas.openxmlformats.org/officeDocument/2006/relationships/hyperlink" Target="https://podminky.urs.cz/item/CS_URS_2022_01/764002841" TargetMode="External" /><Relationship Id="rId88" Type="http://schemas.openxmlformats.org/officeDocument/2006/relationships/hyperlink" Target="https://podminky.urs.cz/item/CS_URS_2022_01/764002861" TargetMode="External" /><Relationship Id="rId89" Type="http://schemas.openxmlformats.org/officeDocument/2006/relationships/hyperlink" Target="https://podminky.urs.cz/item/CS_URS_2022_01/764002871" TargetMode="External" /><Relationship Id="rId90" Type="http://schemas.openxmlformats.org/officeDocument/2006/relationships/hyperlink" Target="https://podminky.urs.cz/item/CS_URS_2022_01/764002881" TargetMode="External" /><Relationship Id="rId91" Type="http://schemas.openxmlformats.org/officeDocument/2006/relationships/hyperlink" Target="https://podminky.urs.cz/item/CS_URS_2022_01/764003801" TargetMode="External" /><Relationship Id="rId92" Type="http://schemas.openxmlformats.org/officeDocument/2006/relationships/hyperlink" Target="https://podminky.urs.cz/item/CS_URS_2022_01/764004801" TargetMode="External" /><Relationship Id="rId93" Type="http://schemas.openxmlformats.org/officeDocument/2006/relationships/hyperlink" Target="https://podminky.urs.cz/item/CS_URS_2022_01/764004821" TargetMode="External" /><Relationship Id="rId94" Type="http://schemas.openxmlformats.org/officeDocument/2006/relationships/hyperlink" Target="https://podminky.urs.cz/item/CS_URS_2022_01/764004831" TargetMode="External" /><Relationship Id="rId95" Type="http://schemas.openxmlformats.org/officeDocument/2006/relationships/hyperlink" Target="https://podminky.urs.cz/item/CS_URS_2022_01/764004861" TargetMode="External" /><Relationship Id="rId96" Type="http://schemas.openxmlformats.org/officeDocument/2006/relationships/hyperlink" Target="https://podminky.urs.cz/item/CS_URS_2022_01/764101133" TargetMode="External" /><Relationship Id="rId97" Type="http://schemas.openxmlformats.org/officeDocument/2006/relationships/hyperlink" Target="https://podminky.urs.cz/item/CS_URS_2022_01/764111641" TargetMode="External" /><Relationship Id="rId98" Type="http://schemas.openxmlformats.org/officeDocument/2006/relationships/hyperlink" Target="https://podminky.urs.cz/item/CS_URS_2022_01/764111691" TargetMode="External" /><Relationship Id="rId99" Type="http://schemas.openxmlformats.org/officeDocument/2006/relationships/hyperlink" Target="https://podminky.urs.cz/item/CS_URS_2022_01/764212607" TargetMode="External" /><Relationship Id="rId100" Type="http://schemas.openxmlformats.org/officeDocument/2006/relationships/hyperlink" Target="https://podminky.urs.cz/item/CS_URS_2022_01/764212635" TargetMode="External" /><Relationship Id="rId101" Type="http://schemas.openxmlformats.org/officeDocument/2006/relationships/hyperlink" Target="https://podminky.urs.cz/item/CS_URS_2022_01/764212664" TargetMode="External" /><Relationship Id="rId102" Type="http://schemas.openxmlformats.org/officeDocument/2006/relationships/hyperlink" Target="https://podminky.urs.cz/item/CS_URS_2022_01/764212667" TargetMode="External" /><Relationship Id="rId103" Type="http://schemas.openxmlformats.org/officeDocument/2006/relationships/hyperlink" Target="https://podminky.urs.cz/item/CS_URS_2022_01/764212674" TargetMode="External" /><Relationship Id="rId104" Type="http://schemas.openxmlformats.org/officeDocument/2006/relationships/hyperlink" Target="https://podminky.urs.cz/item/CS_URS_2022_01/764212677" TargetMode="External" /><Relationship Id="rId105" Type="http://schemas.openxmlformats.org/officeDocument/2006/relationships/hyperlink" Target="https://podminky.urs.cz/item/CS_URS_2022_01/764215605" TargetMode="External" /><Relationship Id="rId106" Type="http://schemas.openxmlformats.org/officeDocument/2006/relationships/hyperlink" Target="https://podminky.urs.cz/item/CS_URS_2022_01/764215606" TargetMode="External" /><Relationship Id="rId107" Type="http://schemas.openxmlformats.org/officeDocument/2006/relationships/hyperlink" Target="https://podminky.urs.cz/item/CS_URS_2022_01/764215609" TargetMode="External" /><Relationship Id="rId108" Type="http://schemas.openxmlformats.org/officeDocument/2006/relationships/hyperlink" Target="https://podminky.urs.cz/item/CS_URS_2022_01/764215646" TargetMode="External" /><Relationship Id="rId109" Type="http://schemas.openxmlformats.org/officeDocument/2006/relationships/hyperlink" Target="https://podminky.urs.cz/item/CS_URS_2022_01/764217645" TargetMode="External" /><Relationship Id="rId110" Type="http://schemas.openxmlformats.org/officeDocument/2006/relationships/hyperlink" Target="https://podminky.urs.cz/item/CS_URS_2022_01/764218631" TargetMode="External" /><Relationship Id="rId111" Type="http://schemas.openxmlformats.org/officeDocument/2006/relationships/hyperlink" Target="https://podminky.urs.cz/item/CS_URS_2022_01/764218647" TargetMode="External" /><Relationship Id="rId112" Type="http://schemas.openxmlformats.org/officeDocument/2006/relationships/hyperlink" Target="https://podminky.urs.cz/item/CS_URS_2022_01/764218681" TargetMode="External" /><Relationship Id="rId113" Type="http://schemas.openxmlformats.org/officeDocument/2006/relationships/hyperlink" Target="https://podminky.urs.cz/item/CS_URS_2022_01/764306142" TargetMode="External" /><Relationship Id="rId114" Type="http://schemas.openxmlformats.org/officeDocument/2006/relationships/hyperlink" Target="https://podminky.urs.cz/item/CS_URS_2022_01/764311613" TargetMode="External" /><Relationship Id="rId115" Type="http://schemas.openxmlformats.org/officeDocument/2006/relationships/hyperlink" Target="https://podminky.urs.cz/item/CS_URS_2022_01/764311617" TargetMode="External" /><Relationship Id="rId116" Type="http://schemas.openxmlformats.org/officeDocument/2006/relationships/hyperlink" Target="https://podminky.urs.cz/item/CS_URS_2022_01/764311647" TargetMode="External" /><Relationship Id="rId117" Type="http://schemas.openxmlformats.org/officeDocument/2006/relationships/hyperlink" Target="https://podminky.urs.cz/item/CS_URS_2022_01/764314612" TargetMode="External" /><Relationship Id="rId118" Type="http://schemas.openxmlformats.org/officeDocument/2006/relationships/hyperlink" Target="https://podminky.urs.cz/item/CS_URS_2022_01/764315631" TargetMode="External" /><Relationship Id="rId119" Type="http://schemas.openxmlformats.org/officeDocument/2006/relationships/hyperlink" Target="https://podminky.urs.cz/item/CS_URS_2022_01/764315635" TargetMode="External" /><Relationship Id="rId120" Type="http://schemas.openxmlformats.org/officeDocument/2006/relationships/hyperlink" Target="https://podminky.urs.cz/item/CS_URS_2022_01/764503104" TargetMode="External" /><Relationship Id="rId121" Type="http://schemas.openxmlformats.org/officeDocument/2006/relationships/hyperlink" Target="https://podminky.urs.cz/item/CS_URS_2022_01/764503105" TargetMode="External" /><Relationship Id="rId122" Type="http://schemas.openxmlformats.org/officeDocument/2006/relationships/hyperlink" Target="https://podminky.urs.cz/item/CS_URS_2022_01/764503106" TargetMode="External" /><Relationship Id="rId123" Type="http://schemas.openxmlformats.org/officeDocument/2006/relationships/hyperlink" Target="https://podminky.urs.cz/item/CS_URS_2022_01/764503117" TargetMode="External" /><Relationship Id="rId124" Type="http://schemas.openxmlformats.org/officeDocument/2006/relationships/hyperlink" Target="https://podminky.urs.cz/item/CS_URS_2022_01/764503127" TargetMode="External" /><Relationship Id="rId125" Type="http://schemas.openxmlformats.org/officeDocument/2006/relationships/hyperlink" Target="https://podminky.urs.cz/item/CS_URS_2022_01/764511603" TargetMode="External" /><Relationship Id="rId126" Type="http://schemas.openxmlformats.org/officeDocument/2006/relationships/hyperlink" Target="https://podminky.urs.cz/item/CS_URS_2022_01/764511623" TargetMode="External" /><Relationship Id="rId127" Type="http://schemas.openxmlformats.org/officeDocument/2006/relationships/hyperlink" Target="https://podminky.urs.cz/item/CS_URS_2022_01/764511644" TargetMode="External" /><Relationship Id="rId128" Type="http://schemas.openxmlformats.org/officeDocument/2006/relationships/hyperlink" Target="https://podminky.urs.cz/item/CS_URS_2022_01/764518623" TargetMode="External" /><Relationship Id="rId129" Type="http://schemas.openxmlformats.org/officeDocument/2006/relationships/hyperlink" Target="https://podminky.urs.cz/item/CS_URS_2022_01/998764103" TargetMode="External" /><Relationship Id="rId130" Type="http://schemas.openxmlformats.org/officeDocument/2006/relationships/hyperlink" Target="https://podminky.urs.cz/item/CS_URS_2022_01/998764181" TargetMode="External" /><Relationship Id="rId131" Type="http://schemas.openxmlformats.org/officeDocument/2006/relationships/hyperlink" Target="https://podminky.urs.cz/item/CS_URS_2022_01/765111017" TargetMode="External" /><Relationship Id="rId132" Type="http://schemas.openxmlformats.org/officeDocument/2006/relationships/hyperlink" Target="https://podminky.urs.cz/item/CS_URS_2022_01/765111201" TargetMode="External" /><Relationship Id="rId133" Type="http://schemas.openxmlformats.org/officeDocument/2006/relationships/hyperlink" Target="https://podminky.urs.cz/item/CS_URS_2022_01/765111203" TargetMode="External" /><Relationship Id="rId134" Type="http://schemas.openxmlformats.org/officeDocument/2006/relationships/hyperlink" Target="https://podminky.urs.cz/item/CS_URS_2022_01/765111221" TargetMode="External" /><Relationship Id="rId135" Type="http://schemas.openxmlformats.org/officeDocument/2006/relationships/hyperlink" Target="https://podminky.urs.cz/item/CS_URS_2022_01/765111251" TargetMode="External" /><Relationship Id="rId136" Type="http://schemas.openxmlformats.org/officeDocument/2006/relationships/hyperlink" Target="https://podminky.urs.cz/item/CS_URS_2022_01/765111305" TargetMode="External" /><Relationship Id="rId137" Type="http://schemas.openxmlformats.org/officeDocument/2006/relationships/hyperlink" Target="https://podminky.urs.cz/item/CS_URS_2022_01/765111503" TargetMode="External" /><Relationship Id="rId138" Type="http://schemas.openxmlformats.org/officeDocument/2006/relationships/hyperlink" Target="https://podminky.urs.cz/item/CS_URS_2022_01/765111505" TargetMode="External" /><Relationship Id="rId139" Type="http://schemas.openxmlformats.org/officeDocument/2006/relationships/hyperlink" Target="https://podminky.urs.cz/item/CS_URS_2022_01/765115201" TargetMode="External" /><Relationship Id="rId140" Type="http://schemas.openxmlformats.org/officeDocument/2006/relationships/hyperlink" Target="https://podminky.urs.cz/item/CS_URS_2022_01/765115202" TargetMode="External" /><Relationship Id="rId141" Type="http://schemas.openxmlformats.org/officeDocument/2006/relationships/hyperlink" Target="https://podminky.urs.cz/item/CS_URS_2022_01/765115302" TargetMode="External" /><Relationship Id="rId142" Type="http://schemas.openxmlformats.org/officeDocument/2006/relationships/hyperlink" Target="https://podminky.urs.cz/item/CS_URS_2022_01/765115352" TargetMode="External" /><Relationship Id="rId143" Type="http://schemas.openxmlformats.org/officeDocument/2006/relationships/hyperlink" Target="https://podminky.urs.cz/item/CS_URS_2022_01/765115401" TargetMode="External" /><Relationship Id="rId144" Type="http://schemas.openxmlformats.org/officeDocument/2006/relationships/hyperlink" Target="https://podminky.urs.cz/item/CS_URS_2022_01/765115403" TargetMode="External" /><Relationship Id="rId145" Type="http://schemas.openxmlformats.org/officeDocument/2006/relationships/hyperlink" Target="https://podminky.urs.cz/item/CS_URS_2022_01/765115421" TargetMode="External" /><Relationship Id="rId146" Type="http://schemas.openxmlformats.org/officeDocument/2006/relationships/hyperlink" Target="https://podminky.urs.cz/item/CS_URS_2022_01/765191023" TargetMode="External" /><Relationship Id="rId147" Type="http://schemas.openxmlformats.org/officeDocument/2006/relationships/hyperlink" Target="https://podminky.urs.cz/item/CS_URS_2022_01/765191031" TargetMode="External" /><Relationship Id="rId148" Type="http://schemas.openxmlformats.org/officeDocument/2006/relationships/hyperlink" Target="https://podminky.urs.cz/item/CS_URS_2022_01/765191041" TargetMode="External" /><Relationship Id="rId149" Type="http://schemas.openxmlformats.org/officeDocument/2006/relationships/hyperlink" Target="https://podminky.urs.cz/item/CS_URS_2022_01/765191043" TargetMode="External" /><Relationship Id="rId150" Type="http://schemas.openxmlformats.org/officeDocument/2006/relationships/hyperlink" Target="https://podminky.urs.cz/item/CS_URS_2022_01/765191051" TargetMode="External" /><Relationship Id="rId151" Type="http://schemas.openxmlformats.org/officeDocument/2006/relationships/hyperlink" Target="https://podminky.urs.cz/item/CS_URS_2022_01/765191091" TargetMode="External" /><Relationship Id="rId152" Type="http://schemas.openxmlformats.org/officeDocument/2006/relationships/hyperlink" Target="https://podminky.urs.cz/item/CS_URS_2022_01/765192001" TargetMode="External" /><Relationship Id="rId153" Type="http://schemas.openxmlformats.org/officeDocument/2006/relationships/hyperlink" Target="https://podminky.urs.cz/item/CS_URS_2022_01/998765103" TargetMode="External" /><Relationship Id="rId154" Type="http://schemas.openxmlformats.org/officeDocument/2006/relationships/hyperlink" Target="https://podminky.urs.cz/item/CS_URS_2022_01/998765181" TargetMode="External" /><Relationship Id="rId155" Type="http://schemas.openxmlformats.org/officeDocument/2006/relationships/hyperlink" Target="https://podminky.urs.cz/item/CS_URS_2022_01/783201401" TargetMode="External" /><Relationship Id="rId156" Type="http://schemas.openxmlformats.org/officeDocument/2006/relationships/hyperlink" Target="https://podminky.urs.cz/item/CS_URS_2022_01/783206801" TargetMode="External" /><Relationship Id="rId157" Type="http://schemas.openxmlformats.org/officeDocument/2006/relationships/hyperlink" Target="https://podminky.urs.cz/item/CS_URS_2022_01/783223021" TargetMode="External" /><Relationship Id="rId158" Type="http://schemas.openxmlformats.org/officeDocument/2006/relationships/hyperlink" Target="https://podminky.urs.cz/item/CS_URS_2022_01/783823149" TargetMode="External" /><Relationship Id="rId159" Type="http://schemas.openxmlformats.org/officeDocument/2006/relationships/hyperlink" Target="https://podminky.urs.cz/item/CS_URS_2022_01/783827127" TargetMode="External" /><Relationship Id="rId160" Type="http://schemas.openxmlformats.org/officeDocument/2006/relationships/hyperlink" Target="https://podminky.urs.cz/item/CS_URS_2022_01/783827503" TargetMode="External" /><Relationship Id="rId161" Type="http://schemas.openxmlformats.org/officeDocument/2006/relationships/hyperlink" Target="https://podminky.urs.cz/item/CS_URS_2022_01/030001000" TargetMode="External" /><Relationship Id="rId162" Type="http://schemas.openxmlformats.org/officeDocument/2006/relationships/hyperlink" Target="https://podminky.urs.cz/item/CS_URS_2022_01/013254000" TargetMode="External" /><Relationship Id="rId163" Type="http://schemas.openxmlformats.org/officeDocument/2006/relationships/hyperlink" Target="https://podminky.urs.cz/item/CS_URS_2022_01/041403000" TargetMode="External" /><Relationship Id="rId164" Type="http://schemas.openxmlformats.org/officeDocument/2006/relationships/hyperlink" Target="https://podminky.urs.cz/item/CS_URS_2022_01/045002000" TargetMode="External" /><Relationship Id="rId165" Type="http://schemas.openxmlformats.org/officeDocument/2006/relationships/hyperlink" Target="https://podminky.urs.cz/item/CS_URS_2022_01/053002000" TargetMode="External" /><Relationship Id="rId16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"/>
      <c r="BS17" s="18" t="s">
        <v>42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44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44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50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51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52</v>
      </c>
      <c r="E29" s="49"/>
      <c r="F29" s="33" t="s">
        <v>53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59</v>
      </c>
      <c r="U35" s="56"/>
      <c r="V35" s="56"/>
      <c r="W35" s="56"/>
      <c r="X35" s="58" t="s">
        <v>60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61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05/22/04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Výměna střešní krytiny a oprava krovu ISŠŽ Plzeň, I etapa, lešení na uliční straně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ISŠŽ Plzeň, Škroupova 13, 301 00 Plzeň, č. p. 209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4. 2. 2022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Integrovaná střední škola živnostenská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>Ing. Rudolf Jedlička</v>
      </c>
      <c r="AN49" s="66"/>
      <c r="AO49" s="66"/>
      <c r="AP49" s="66"/>
      <c r="AQ49" s="42"/>
      <c r="AR49" s="46"/>
      <c r="AS49" s="76" t="s">
        <v>62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63</v>
      </c>
      <c r="D52" s="89"/>
      <c r="E52" s="89"/>
      <c r="F52" s="89"/>
      <c r="G52" s="89"/>
      <c r="H52" s="90"/>
      <c r="I52" s="91" t="s">
        <v>64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65</v>
      </c>
      <c r="AH52" s="89"/>
      <c r="AI52" s="89"/>
      <c r="AJ52" s="89"/>
      <c r="AK52" s="89"/>
      <c r="AL52" s="89"/>
      <c r="AM52" s="89"/>
      <c r="AN52" s="91" t="s">
        <v>66</v>
      </c>
      <c r="AO52" s="89"/>
      <c r="AP52" s="89"/>
      <c r="AQ52" s="93" t="s">
        <v>67</v>
      </c>
      <c r="AR52" s="46"/>
      <c r="AS52" s="94" t="s">
        <v>68</v>
      </c>
      <c r="AT52" s="95" t="s">
        <v>69</v>
      </c>
      <c r="AU52" s="95" t="s">
        <v>70</v>
      </c>
      <c r="AV52" s="95" t="s">
        <v>71</v>
      </c>
      <c r="AW52" s="95" t="s">
        <v>72</v>
      </c>
      <c r="AX52" s="95" t="s">
        <v>73</v>
      </c>
      <c r="AY52" s="95" t="s">
        <v>74</v>
      </c>
      <c r="AZ52" s="95" t="s">
        <v>75</v>
      </c>
      <c r="BA52" s="95" t="s">
        <v>76</v>
      </c>
      <c r="BB52" s="95" t="s">
        <v>77</v>
      </c>
      <c r="BC52" s="95" t="s">
        <v>78</v>
      </c>
      <c r="BD52" s="96" t="s">
        <v>79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80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44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81</v>
      </c>
      <c r="BT54" s="111" t="s">
        <v>82</v>
      </c>
      <c r="BU54" s="112" t="s">
        <v>83</v>
      </c>
      <c r="BV54" s="111" t="s">
        <v>84</v>
      </c>
      <c r="BW54" s="111" t="s">
        <v>5</v>
      </c>
      <c r="BX54" s="111" t="s">
        <v>85</v>
      </c>
      <c r="CL54" s="111" t="s">
        <v>19</v>
      </c>
    </row>
    <row r="55" s="7" customFormat="1" ht="16.5" customHeight="1">
      <c r="A55" s="7"/>
      <c r="B55" s="113"/>
      <c r="C55" s="114"/>
      <c r="D55" s="115" t="s">
        <v>86</v>
      </c>
      <c r="E55" s="115"/>
      <c r="F55" s="115"/>
      <c r="G55" s="115"/>
      <c r="H55" s="115"/>
      <c r="I55" s="116"/>
      <c r="J55" s="115" t="s">
        <v>87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88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81</v>
      </c>
      <c r="BT55" s="125" t="s">
        <v>89</v>
      </c>
      <c r="BU55" s="125" t="s">
        <v>83</v>
      </c>
      <c r="BV55" s="125" t="s">
        <v>84</v>
      </c>
      <c r="BW55" s="125" t="s">
        <v>90</v>
      </c>
      <c r="BX55" s="125" t="s">
        <v>5</v>
      </c>
      <c r="CL55" s="125" t="s">
        <v>19</v>
      </c>
      <c r="CM55" s="125" t="s">
        <v>91</v>
      </c>
    </row>
    <row r="56" s="4" customFormat="1" ht="23.25" customHeight="1">
      <c r="A56" s="126" t="s">
        <v>92</v>
      </c>
      <c r="B56" s="65"/>
      <c r="C56" s="127"/>
      <c r="D56" s="127"/>
      <c r="E56" s="128" t="s">
        <v>93</v>
      </c>
      <c r="F56" s="128"/>
      <c r="G56" s="128"/>
      <c r="H56" s="128"/>
      <c r="I56" s="128"/>
      <c r="J56" s="127"/>
      <c r="K56" s="128" t="s">
        <v>94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'0101 - Výměna střešní kry...'!J32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95</v>
      </c>
      <c r="AR56" s="67"/>
      <c r="AS56" s="131">
        <v>0</v>
      </c>
      <c r="AT56" s="132">
        <f>ROUND(SUM(AV56:AW56),2)</f>
        <v>0</v>
      </c>
      <c r="AU56" s="133">
        <f>'0101 - Výměna střešní kry...'!P103</f>
        <v>0</v>
      </c>
      <c r="AV56" s="132">
        <f>'0101 - Výměna střešní kry...'!J35</f>
        <v>0</v>
      </c>
      <c r="AW56" s="132">
        <f>'0101 - Výměna střešní kry...'!J36</f>
        <v>0</v>
      </c>
      <c r="AX56" s="132">
        <f>'0101 - Výměna střešní kry...'!J37</f>
        <v>0</v>
      </c>
      <c r="AY56" s="132">
        <f>'0101 - Výměna střešní kry...'!J38</f>
        <v>0</v>
      </c>
      <c r="AZ56" s="132">
        <f>'0101 - Výměna střešní kry...'!F35</f>
        <v>0</v>
      </c>
      <c r="BA56" s="132">
        <f>'0101 - Výměna střešní kry...'!F36</f>
        <v>0</v>
      </c>
      <c r="BB56" s="132">
        <f>'0101 - Výměna střešní kry...'!F37</f>
        <v>0</v>
      </c>
      <c r="BC56" s="132">
        <f>'0101 - Výměna střešní kry...'!F38</f>
        <v>0</v>
      </c>
      <c r="BD56" s="134">
        <f>'0101 - Výměna střešní kry...'!F39</f>
        <v>0</v>
      </c>
      <c r="BE56" s="4"/>
      <c r="BT56" s="135" t="s">
        <v>91</v>
      </c>
      <c r="BV56" s="135" t="s">
        <v>84</v>
      </c>
      <c r="BW56" s="135" t="s">
        <v>96</v>
      </c>
      <c r="BX56" s="135" t="s">
        <v>90</v>
      </c>
      <c r="CL56" s="135" t="s">
        <v>19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Nw5oAxcCIJ4U2J4ctUFx6obk4U4ieCxDiV2nBdQdG8VKcQdl6m6mh4vvo+diIG4IRxTZWRfRq077EVNAH46TJg==" hashValue="FGi3WwQ7y/UpHFChC4xma/BpMNbCi9eIEKvw2fIsiFVajVzEgIHqOrqu4AqoW5U7qPCqgJmFBHBbJiOxMBSVCQ==" algorithmName="SHA-512" password="B036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0101 - Výměna střešní kr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1"/>
      <c r="AT3" s="18" t="s">
        <v>91</v>
      </c>
    </row>
    <row r="4" s="1" customFormat="1" ht="24.96" customHeight="1">
      <c r="B4" s="21"/>
      <c r="D4" s="138" t="s">
        <v>97</v>
      </c>
      <c r="L4" s="21"/>
      <c r="M4" s="13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0" t="s">
        <v>16</v>
      </c>
      <c r="L6" s="21"/>
    </row>
    <row r="7" s="1" customFormat="1" ht="26.25" customHeight="1">
      <c r="B7" s="21"/>
      <c r="E7" s="141" t="str">
        <f>'Rekapitulace stavby'!K6</f>
        <v>Výměna střešní krytiny a oprava krovu ISŠŽ Plzeň, I etapa, lešení na uliční straně</v>
      </c>
      <c r="F7" s="140"/>
      <c r="G7" s="140"/>
      <c r="H7" s="140"/>
      <c r="L7" s="21"/>
    </row>
    <row r="8" s="1" customFormat="1" ht="12" customHeight="1">
      <c r="B8" s="21"/>
      <c r="D8" s="140" t="s">
        <v>98</v>
      </c>
      <c r="L8" s="21"/>
    </row>
    <row r="9" s="2" customFormat="1" ht="16.5" customHeight="1">
      <c r="A9" s="40"/>
      <c r="B9" s="46"/>
      <c r="C9" s="40"/>
      <c r="D9" s="40"/>
      <c r="E9" s="141" t="s">
        <v>99</v>
      </c>
      <c r="F9" s="40"/>
      <c r="G9" s="40"/>
      <c r="H9" s="40"/>
      <c r="I9" s="40"/>
      <c r="J9" s="40"/>
      <c r="K9" s="40"/>
      <c r="L9" s="14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0" t="s">
        <v>100</v>
      </c>
      <c r="E10" s="40"/>
      <c r="F10" s="40"/>
      <c r="G10" s="40"/>
      <c r="H10" s="40"/>
      <c r="I10" s="40"/>
      <c r="J10" s="40"/>
      <c r="K10" s="40"/>
      <c r="L10" s="14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3" t="s">
        <v>101</v>
      </c>
      <c r="F11" s="40"/>
      <c r="G11" s="40"/>
      <c r="H11" s="40"/>
      <c r="I11" s="40"/>
      <c r="J11" s="40"/>
      <c r="K11" s="40"/>
      <c r="L11" s="14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0" t="s">
        <v>18</v>
      </c>
      <c r="E13" s="40"/>
      <c r="F13" s="135" t="s">
        <v>19</v>
      </c>
      <c r="G13" s="40"/>
      <c r="H13" s="40"/>
      <c r="I13" s="140" t="s">
        <v>20</v>
      </c>
      <c r="J13" s="135" t="s">
        <v>21</v>
      </c>
      <c r="K13" s="40"/>
      <c r="L13" s="14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0" t="s">
        <v>22</v>
      </c>
      <c r="E14" s="40"/>
      <c r="F14" s="135" t="s">
        <v>23</v>
      </c>
      <c r="G14" s="40"/>
      <c r="H14" s="40"/>
      <c r="I14" s="140" t="s">
        <v>24</v>
      </c>
      <c r="J14" s="144" t="str">
        <f>'Rekapitulace stavby'!AN8</f>
        <v>4. 2. 2022</v>
      </c>
      <c r="K14" s="40"/>
      <c r="L14" s="14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145" t="s">
        <v>26</v>
      </c>
      <c r="E15" s="40"/>
      <c r="F15" s="146" t="s">
        <v>27</v>
      </c>
      <c r="G15" s="40"/>
      <c r="H15" s="40"/>
      <c r="I15" s="145" t="s">
        <v>28</v>
      </c>
      <c r="J15" s="146" t="s">
        <v>29</v>
      </c>
      <c r="K15" s="40"/>
      <c r="L15" s="14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0" t="s">
        <v>30</v>
      </c>
      <c r="E16" s="40"/>
      <c r="F16" s="40"/>
      <c r="G16" s="40"/>
      <c r="H16" s="40"/>
      <c r="I16" s="140" t="s">
        <v>31</v>
      </c>
      <c r="J16" s="135" t="s">
        <v>32</v>
      </c>
      <c r="K16" s="40"/>
      <c r="L16" s="14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0" t="s">
        <v>34</v>
      </c>
      <c r="J17" s="135" t="s">
        <v>35</v>
      </c>
      <c r="K17" s="40"/>
      <c r="L17" s="14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0" t="s">
        <v>36</v>
      </c>
      <c r="E19" s="40"/>
      <c r="F19" s="40"/>
      <c r="G19" s="40"/>
      <c r="H19" s="40"/>
      <c r="I19" s="140" t="s">
        <v>31</v>
      </c>
      <c r="J19" s="34" t="str">
        <f>'Rekapitulace stavby'!AN13</f>
        <v>Vyplň údaj</v>
      </c>
      <c r="K19" s="40"/>
      <c r="L19" s="14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0" t="s">
        <v>34</v>
      </c>
      <c r="J20" s="34" t="str">
        <f>'Rekapitulace stavby'!AN14</f>
        <v>Vyplň údaj</v>
      </c>
      <c r="K20" s="40"/>
      <c r="L20" s="14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0" t="s">
        <v>38</v>
      </c>
      <c r="E22" s="40"/>
      <c r="F22" s="40"/>
      <c r="G22" s="40"/>
      <c r="H22" s="40"/>
      <c r="I22" s="140" t="s">
        <v>31</v>
      </c>
      <c r="J22" s="135" t="s">
        <v>39</v>
      </c>
      <c r="K22" s="40"/>
      <c r="L22" s="14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0" t="s">
        <v>34</v>
      </c>
      <c r="J23" s="135" t="s">
        <v>41</v>
      </c>
      <c r="K23" s="40"/>
      <c r="L23" s="14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0" t="s">
        <v>43</v>
      </c>
      <c r="E25" s="40"/>
      <c r="F25" s="40"/>
      <c r="G25" s="40"/>
      <c r="H25" s="40"/>
      <c r="I25" s="140" t="s">
        <v>31</v>
      </c>
      <c r="J25" s="135" t="str">
        <f>IF('Rekapitulace stavby'!AN19="","",'Rekapitulace stavby'!AN19)</f>
        <v/>
      </c>
      <c r="K25" s="40"/>
      <c r="L25" s="14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0" t="s">
        <v>34</v>
      </c>
      <c r="J26" s="135" t="str">
        <f>IF('Rekapitulace stavby'!AN20="","",'Rekapitulace stavby'!AN20)</f>
        <v/>
      </c>
      <c r="K26" s="40"/>
      <c r="L26" s="14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2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0" t="s">
        <v>46</v>
      </c>
      <c r="E28" s="40"/>
      <c r="F28" s="40"/>
      <c r="G28" s="40"/>
      <c r="H28" s="40"/>
      <c r="I28" s="40"/>
      <c r="J28" s="40"/>
      <c r="K28" s="40"/>
      <c r="L28" s="14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7"/>
      <c r="B29" s="148"/>
      <c r="C29" s="147"/>
      <c r="D29" s="147"/>
      <c r="E29" s="149" t="s">
        <v>44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1"/>
      <c r="J31" s="151"/>
      <c r="K31" s="151"/>
      <c r="L31" s="14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2" t="s">
        <v>48</v>
      </c>
      <c r="E32" s="40"/>
      <c r="F32" s="40"/>
      <c r="G32" s="40"/>
      <c r="H32" s="40"/>
      <c r="I32" s="40"/>
      <c r="J32" s="153">
        <f>ROUND(J103, 2)</f>
        <v>0</v>
      </c>
      <c r="K32" s="40"/>
      <c r="L32" s="14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1"/>
      <c r="E33" s="151"/>
      <c r="F33" s="151"/>
      <c r="G33" s="151"/>
      <c r="H33" s="151"/>
      <c r="I33" s="151"/>
      <c r="J33" s="151"/>
      <c r="K33" s="151"/>
      <c r="L33" s="14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4" t="s">
        <v>50</v>
      </c>
      <c r="G34" s="40"/>
      <c r="H34" s="40"/>
      <c r="I34" s="154" t="s">
        <v>49</v>
      </c>
      <c r="J34" s="154" t="s">
        <v>51</v>
      </c>
      <c r="K34" s="40"/>
      <c r="L34" s="14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5" t="s">
        <v>52</v>
      </c>
      <c r="E35" s="140" t="s">
        <v>53</v>
      </c>
      <c r="F35" s="156">
        <f>ROUND((SUM(BE103:BE1237)),  2)</f>
        <v>0</v>
      </c>
      <c r="G35" s="40"/>
      <c r="H35" s="40"/>
      <c r="I35" s="157">
        <v>0.20999999999999999</v>
      </c>
      <c r="J35" s="156">
        <f>ROUND(((SUM(BE103:BE1237))*I35),  2)</f>
        <v>0</v>
      </c>
      <c r="K35" s="40"/>
      <c r="L35" s="14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0" t="s">
        <v>54</v>
      </c>
      <c r="F36" s="156">
        <f>ROUND((SUM(BF103:BF1237)),  2)</f>
        <v>0</v>
      </c>
      <c r="G36" s="40"/>
      <c r="H36" s="40"/>
      <c r="I36" s="157">
        <v>0.14999999999999999</v>
      </c>
      <c r="J36" s="156">
        <f>ROUND(((SUM(BF103:BF1237))*I36),  2)</f>
        <v>0</v>
      </c>
      <c r="K36" s="40"/>
      <c r="L36" s="14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0" t="s">
        <v>55</v>
      </c>
      <c r="F37" s="156">
        <f>ROUND((SUM(BG103:BG1237)),  2)</f>
        <v>0</v>
      </c>
      <c r="G37" s="40"/>
      <c r="H37" s="40"/>
      <c r="I37" s="157">
        <v>0.20999999999999999</v>
      </c>
      <c r="J37" s="156">
        <f>0</f>
        <v>0</v>
      </c>
      <c r="K37" s="40"/>
      <c r="L37" s="14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0" t="s">
        <v>56</v>
      </c>
      <c r="F38" s="156">
        <f>ROUND((SUM(BH103:BH1237)),  2)</f>
        <v>0</v>
      </c>
      <c r="G38" s="40"/>
      <c r="H38" s="40"/>
      <c r="I38" s="157">
        <v>0.14999999999999999</v>
      </c>
      <c r="J38" s="156">
        <f>0</f>
        <v>0</v>
      </c>
      <c r="K38" s="40"/>
      <c r="L38" s="14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0" t="s">
        <v>57</v>
      </c>
      <c r="F39" s="156">
        <f>ROUND((SUM(BI103:BI1237)),  2)</f>
        <v>0</v>
      </c>
      <c r="G39" s="40"/>
      <c r="H39" s="40"/>
      <c r="I39" s="157">
        <v>0</v>
      </c>
      <c r="J39" s="156">
        <f>0</f>
        <v>0</v>
      </c>
      <c r="K39" s="40"/>
      <c r="L39" s="14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58"/>
      <c r="D41" s="159" t="s">
        <v>58</v>
      </c>
      <c r="E41" s="160"/>
      <c r="F41" s="160"/>
      <c r="G41" s="161" t="s">
        <v>59</v>
      </c>
      <c r="H41" s="162" t="s">
        <v>60</v>
      </c>
      <c r="I41" s="160"/>
      <c r="J41" s="163">
        <f>SUM(J32:J39)</f>
        <v>0</v>
      </c>
      <c r="K41" s="164"/>
      <c r="L41" s="142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2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102</v>
      </c>
      <c r="D47" s="42"/>
      <c r="E47" s="42"/>
      <c r="F47" s="42"/>
      <c r="G47" s="42"/>
      <c r="H47" s="42"/>
      <c r="I47" s="42"/>
      <c r="J47" s="42"/>
      <c r="K47" s="42"/>
      <c r="L47" s="14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69" t="str">
        <f>E7</f>
        <v>Výměna střešní krytiny a oprava krovu ISŠŽ Plzeň, I etapa, lešení na uliční straně</v>
      </c>
      <c r="F50" s="33"/>
      <c r="G50" s="33"/>
      <c r="H50" s="33"/>
      <c r="I50" s="42"/>
      <c r="J50" s="42"/>
      <c r="K50" s="42"/>
      <c r="L50" s="14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69" t="s">
        <v>99</v>
      </c>
      <c r="F52" s="42"/>
      <c r="G52" s="42"/>
      <c r="H52" s="42"/>
      <c r="I52" s="42"/>
      <c r="J52" s="42"/>
      <c r="K52" s="42"/>
      <c r="L52" s="14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100</v>
      </c>
      <c r="D53" s="42"/>
      <c r="E53" s="42"/>
      <c r="F53" s="42"/>
      <c r="G53" s="42"/>
      <c r="H53" s="42"/>
      <c r="I53" s="42"/>
      <c r="J53" s="42"/>
      <c r="K53" s="42"/>
      <c r="L53" s="14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0101 - Výměna střešní krytiny a oprava krovu ISŠŽ Plzeň</v>
      </c>
      <c r="F54" s="42"/>
      <c r="G54" s="42"/>
      <c r="H54" s="42"/>
      <c r="I54" s="42"/>
      <c r="J54" s="42"/>
      <c r="K54" s="42"/>
      <c r="L54" s="14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ISŠŽ Plzeň, Škroupova 13, 301 00 Plzeň, č. p. 209</v>
      </c>
      <c r="G56" s="42"/>
      <c r="H56" s="42"/>
      <c r="I56" s="33" t="s">
        <v>24</v>
      </c>
      <c r="J56" s="74" t="str">
        <f>IF(J14="","",J14)</f>
        <v>4. 2. 2022</v>
      </c>
      <c r="K56" s="42"/>
      <c r="L56" s="14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Integrovaná střední škola živnostenská</v>
      </c>
      <c r="G58" s="42"/>
      <c r="H58" s="42"/>
      <c r="I58" s="33" t="s">
        <v>38</v>
      </c>
      <c r="J58" s="38" t="str">
        <f>E23</f>
        <v>Ing. Rudolf Jedlička</v>
      </c>
      <c r="K58" s="42"/>
      <c r="L58" s="14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43</v>
      </c>
      <c r="J59" s="38" t="str">
        <f>E26</f>
        <v xml:space="preserve"> </v>
      </c>
      <c r="K59" s="42"/>
      <c r="L59" s="14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2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2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2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3" t="s">
        <v>80</v>
      </c>
      <c r="D63" s="42"/>
      <c r="E63" s="42"/>
      <c r="F63" s="42"/>
      <c r="G63" s="42"/>
      <c r="H63" s="42"/>
      <c r="I63" s="42"/>
      <c r="J63" s="104">
        <f>J103</f>
        <v>0</v>
      </c>
      <c r="K63" s="42"/>
      <c r="L63" s="142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105</v>
      </c>
    </row>
    <row r="64" s="9" customFormat="1" ht="24.96" customHeight="1">
      <c r="A64" s="9"/>
      <c r="B64" s="174"/>
      <c r="C64" s="175"/>
      <c r="D64" s="176" t="s">
        <v>106</v>
      </c>
      <c r="E64" s="177"/>
      <c r="F64" s="177"/>
      <c r="G64" s="177"/>
      <c r="H64" s="177"/>
      <c r="I64" s="177"/>
      <c r="J64" s="178">
        <f>J104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7"/>
      <c r="D65" s="181" t="s">
        <v>107</v>
      </c>
      <c r="E65" s="182"/>
      <c r="F65" s="182"/>
      <c r="G65" s="182"/>
      <c r="H65" s="182"/>
      <c r="I65" s="182"/>
      <c r="J65" s="183">
        <f>J105</f>
        <v>0</v>
      </c>
      <c r="K65" s="127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7"/>
      <c r="D66" s="181" t="s">
        <v>108</v>
      </c>
      <c r="E66" s="182"/>
      <c r="F66" s="182"/>
      <c r="G66" s="182"/>
      <c r="H66" s="182"/>
      <c r="I66" s="182"/>
      <c r="J66" s="183">
        <f>J111</f>
        <v>0</v>
      </c>
      <c r="K66" s="127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7"/>
      <c r="D67" s="181" t="s">
        <v>109</v>
      </c>
      <c r="E67" s="182"/>
      <c r="F67" s="182"/>
      <c r="G67" s="182"/>
      <c r="H67" s="182"/>
      <c r="I67" s="182"/>
      <c r="J67" s="183">
        <f>J171</f>
        <v>0</v>
      </c>
      <c r="K67" s="127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7"/>
      <c r="D68" s="181" t="s">
        <v>110</v>
      </c>
      <c r="E68" s="182"/>
      <c r="F68" s="182"/>
      <c r="G68" s="182"/>
      <c r="H68" s="182"/>
      <c r="I68" s="182"/>
      <c r="J68" s="183">
        <f>J268</f>
        <v>0</v>
      </c>
      <c r="K68" s="127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7"/>
      <c r="D69" s="181" t="s">
        <v>111</v>
      </c>
      <c r="E69" s="182"/>
      <c r="F69" s="182"/>
      <c r="G69" s="182"/>
      <c r="H69" s="182"/>
      <c r="I69" s="182"/>
      <c r="J69" s="183">
        <f>J287</f>
        <v>0</v>
      </c>
      <c r="K69" s="127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4"/>
      <c r="C70" s="175"/>
      <c r="D70" s="176" t="s">
        <v>112</v>
      </c>
      <c r="E70" s="177"/>
      <c r="F70" s="177"/>
      <c r="G70" s="177"/>
      <c r="H70" s="177"/>
      <c r="I70" s="177"/>
      <c r="J70" s="178">
        <f>J290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0"/>
      <c r="C71" s="127"/>
      <c r="D71" s="181" t="s">
        <v>113</v>
      </c>
      <c r="E71" s="182"/>
      <c r="F71" s="182"/>
      <c r="G71" s="182"/>
      <c r="H71" s="182"/>
      <c r="I71" s="182"/>
      <c r="J71" s="183">
        <f>J291</f>
        <v>0</v>
      </c>
      <c r="K71" s="127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7"/>
      <c r="D72" s="181" t="s">
        <v>114</v>
      </c>
      <c r="E72" s="182"/>
      <c r="F72" s="182"/>
      <c r="G72" s="182"/>
      <c r="H72" s="182"/>
      <c r="I72" s="182"/>
      <c r="J72" s="183">
        <f>J335</f>
        <v>0</v>
      </c>
      <c r="K72" s="127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7"/>
      <c r="D73" s="181" t="s">
        <v>115</v>
      </c>
      <c r="E73" s="182"/>
      <c r="F73" s="182"/>
      <c r="G73" s="182"/>
      <c r="H73" s="182"/>
      <c r="I73" s="182"/>
      <c r="J73" s="183">
        <f>J371</f>
        <v>0</v>
      </c>
      <c r="K73" s="127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27"/>
      <c r="D74" s="181" t="s">
        <v>116</v>
      </c>
      <c r="E74" s="182"/>
      <c r="F74" s="182"/>
      <c r="G74" s="182"/>
      <c r="H74" s="182"/>
      <c r="I74" s="182"/>
      <c r="J74" s="183">
        <f>J375</f>
        <v>0</v>
      </c>
      <c r="K74" s="127"/>
      <c r="L74" s="18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0"/>
      <c r="C75" s="127"/>
      <c r="D75" s="181" t="s">
        <v>117</v>
      </c>
      <c r="E75" s="182"/>
      <c r="F75" s="182"/>
      <c r="G75" s="182"/>
      <c r="H75" s="182"/>
      <c r="I75" s="182"/>
      <c r="J75" s="183">
        <f>J376</f>
        <v>0</v>
      </c>
      <c r="K75" s="127"/>
      <c r="L75" s="18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0"/>
      <c r="C76" s="127"/>
      <c r="D76" s="181" t="s">
        <v>118</v>
      </c>
      <c r="E76" s="182"/>
      <c r="F76" s="182"/>
      <c r="G76" s="182"/>
      <c r="H76" s="182"/>
      <c r="I76" s="182"/>
      <c r="J76" s="183">
        <f>J409</f>
        <v>0</v>
      </c>
      <c r="K76" s="127"/>
      <c r="L76" s="18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0"/>
      <c r="C77" s="127"/>
      <c r="D77" s="181" t="s">
        <v>119</v>
      </c>
      <c r="E77" s="182"/>
      <c r="F77" s="182"/>
      <c r="G77" s="182"/>
      <c r="H77" s="182"/>
      <c r="I77" s="182"/>
      <c r="J77" s="183">
        <f>J640</f>
        <v>0</v>
      </c>
      <c r="K77" s="127"/>
      <c r="L77" s="18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0"/>
      <c r="C78" s="127"/>
      <c r="D78" s="181" t="s">
        <v>120</v>
      </c>
      <c r="E78" s="182"/>
      <c r="F78" s="182"/>
      <c r="G78" s="182"/>
      <c r="H78" s="182"/>
      <c r="I78" s="182"/>
      <c r="J78" s="183">
        <f>J948</f>
        <v>0</v>
      </c>
      <c r="K78" s="127"/>
      <c r="L78" s="184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0"/>
      <c r="C79" s="127"/>
      <c r="D79" s="181" t="s">
        <v>121</v>
      </c>
      <c r="E79" s="182"/>
      <c r="F79" s="182"/>
      <c r="G79" s="182"/>
      <c r="H79" s="182"/>
      <c r="I79" s="182"/>
      <c r="J79" s="183">
        <f>J1153</f>
        <v>0</v>
      </c>
      <c r="K79" s="127"/>
      <c r="L79" s="184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4"/>
      <c r="C80" s="175"/>
      <c r="D80" s="176" t="s">
        <v>122</v>
      </c>
      <c r="E80" s="177"/>
      <c r="F80" s="177"/>
      <c r="G80" s="177"/>
      <c r="H80" s="177"/>
      <c r="I80" s="177"/>
      <c r="J80" s="178">
        <f>J1221</f>
        <v>0</v>
      </c>
      <c r="K80" s="175"/>
      <c r="L80" s="17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80"/>
      <c r="C81" s="127"/>
      <c r="D81" s="181" t="s">
        <v>123</v>
      </c>
      <c r="E81" s="182"/>
      <c r="F81" s="182"/>
      <c r="G81" s="182"/>
      <c r="H81" s="182"/>
      <c r="I81" s="182"/>
      <c r="J81" s="183">
        <f>J1222</f>
        <v>0</v>
      </c>
      <c r="K81" s="127"/>
      <c r="L81" s="184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4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4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4" t="s">
        <v>124</v>
      </c>
      <c r="D88" s="42"/>
      <c r="E88" s="42"/>
      <c r="F88" s="42"/>
      <c r="G88" s="42"/>
      <c r="H88" s="42"/>
      <c r="I88" s="42"/>
      <c r="J88" s="42"/>
      <c r="K88" s="42"/>
      <c r="L88" s="14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16</v>
      </c>
      <c r="D90" s="42"/>
      <c r="E90" s="42"/>
      <c r="F90" s="42"/>
      <c r="G90" s="42"/>
      <c r="H90" s="42"/>
      <c r="I90" s="42"/>
      <c r="J90" s="42"/>
      <c r="K90" s="42"/>
      <c r="L90" s="14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6.25" customHeight="1">
      <c r="A91" s="40"/>
      <c r="B91" s="41"/>
      <c r="C91" s="42"/>
      <c r="D91" s="42"/>
      <c r="E91" s="169" t="str">
        <f>E7</f>
        <v>Výměna střešní krytiny a oprava krovu ISŠŽ Plzeň, I etapa, lešení na uliční straně</v>
      </c>
      <c r="F91" s="33"/>
      <c r="G91" s="33"/>
      <c r="H91" s="33"/>
      <c r="I91" s="42"/>
      <c r="J91" s="42"/>
      <c r="K91" s="42"/>
      <c r="L91" s="14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" customFormat="1" ht="12" customHeight="1">
      <c r="B92" s="22"/>
      <c r="C92" s="33" t="s">
        <v>98</v>
      </c>
      <c r="D92" s="23"/>
      <c r="E92" s="23"/>
      <c r="F92" s="23"/>
      <c r="G92" s="23"/>
      <c r="H92" s="23"/>
      <c r="I92" s="23"/>
      <c r="J92" s="23"/>
      <c r="K92" s="23"/>
      <c r="L92" s="21"/>
    </row>
    <row r="93" s="2" customFormat="1" ht="16.5" customHeight="1">
      <c r="A93" s="40"/>
      <c r="B93" s="41"/>
      <c r="C93" s="42"/>
      <c r="D93" s="42"/>
      <c r="E93" s="169" t="s">
        <v>99</v>
      </c>
      <c r="F93" s="42"/>
      <c r="G93" s="42"/>
      <c r="H93" s="42"/>
      <c r="I93" s="42"/>
      <c r="J93" s="42"/>
      <c r="K93" s="42"/>
      <c r="L93" s="142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3" t="s">
        <v>100</v>
      </c>
      <c r="D94" s="42"/>
      <c r="E94" s="42"/>
      <c r="F94" s="42"/>
      <c r="G94" s="42"/>
      <c r="H94" s="42"/>
      <c r="I94" s="42"/>
      <c r="J94" s="42"/>
      <c r="K94" s="42"/>
      <c r="L94" s="142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71" t="str">
        <f>E11</f>
        <v>0101 - Výměna střešní krytiny a oprava krovu ISŠŽ Plzeň</v>
      </c>
      <c r="F95" s="42"/>
      <c r="G95" s="42"/>
      <c r="H95" s="42"/>
      <c r="I95" s="42"/>
      <c r="J95" s="42"/>
      <c r="K95" s="42"/>
      <c r="L95" s="142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2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3" t="s">
        <v>22</v>
      </c>
      <c r="D97" s="42"/>
      <c r="E97" s="42"/>
      <c r="F97" s="28" t="str">
        <f>F14</f>
        <v>ISŠŽ Plzeň, Škroupova 13, 301 00 Plzeň, č. p. 209</v>
      </c>
      <c r="G97" s="42"/>
      <c r="H97" s="42"/>
      <c r="I97" s="33" t="s">
        <v>24</v>
      </c>
      <c r="J97" s="74" t="str">
        <f>IF(J14="","",J14)</f>
        <v>4. 2. 2022</v>
      </c>
      <c r="K97" s="42"/>
      <c r="L97" s="142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2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3" t="s">
        <v>30</v>
      </c>
      <c r="D99" s="42"/>
      <c r="E99" s="42"/>
      <c r="F99" s="28" t="str">
        <f>E17</f>
        <v>Integrovaná střední škola živnostenská</v>
      </c>
      <c r="G99" s="42"/>
      <c r="H99" s="42"/>
      <c r="I99" s="33" t="s">
        <v>38</v>
      </c>
      <c r="J99" s="38" t="str">
        <f>E23</f>
        <v>Ing. Rudolf Jedlička</v>
      </c>
      <c r="K99" s="42"/>
      <c r="L99" s="142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3" t="s">
        <v>36</v>
      </c>
      <c r="D100" s="42"/>
      <c r="E100" s="42"/>
      <c r="F100" s="28" t="str">
        <f>IF(E20="","",E20)</f>
        <v>Vyplň údaj</v>
      </c>
      <c r="G100" s="42"/>
      <c r="H100" s="42"/>
      <c r="I100" s="33" t="s">
        <v>43</v>
      </c>
      <c r="J100" s="38" t="str">
        <f>E26</f>
        <v xml:space="preserve"> </v>
      </c>
      <c r="K100" s="42"/>
      <c r="L100" s="142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0.32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42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11" customFormat="1" ht="29.28" customHeight="1">
      <c r="A102" s="185"/>
      <c r="B102" s="186"/>
      <c r="C102" s="187" t="s">
        <v>125</v>
      </c>
      <c r="D102" s="188" t="s">
        <v>67</v>
      </c>
      <c r="E102" s="188" t="s">
        <v>63</v>
      </c>
      <c r="F102" s="188" t="s">
        <v>64</v>
      </c>
      <c r="G102" s="188" t="s">
        <v>126</v>
      </c>
      <c r="H102" s="188" t="s">
        <v>127</v>
      </c>
      <c r="I102" s="188" t="s">
        <v>128</v>
      </c>
      <c r="J102" s="189" t="s">
        <v>104</v>
      </c>
      <c r="K102" s="190" t="s">
        <v>129</v>
      </c>
      <c r="L102" s="191"/>
      <c r="M102" s="94" t="s">
        <v>44</v>
      </c>
      <c r="N102" s="95" t="s">
        <v>52</v>
      </c>
      <c r="O102" s="95" t="s">
        <v>130</v>
      </c>
      <c r="P102" s="95" t="s">
        <v>131</v>
      </c>
      <c r="Q102" s="95" t="s">
        <v>132</v>
      </c>
      <c r="R102" s="95" t="s">
        <v>133</v>
      </c>
      <c r="S102" s="95" t="s">
        <v>134</v>
      </c>
      <c r="T102" s="96" t="s">
        <v>135</v>
      </c>
      <c r="U102" s="185"/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</row>
    <row r="103" s="2" customFormat="1" ht="22.8" customHeight="1">
      <c r="A103" s="40"/>
      <c r="B103" s="41"/>
      <c r="C103" s="101" t="s">
        <v>136</v>
      </c>
      <c r="D103" s="42"/>
      <c r="E103" s="42"/>
      <c r="F103" s="42"/>
      <c r="G103" s="42"/>
      <c r="H103" s="42"/>
      <c r="I103" s="42"/>
      <c r="J103" s="192">
        <f>BK103</f>
        <v>0</v>
      </c>
      <c r="K103" s="42"/>
      <c r="L103" s="46"/>
      <c r="M103" s="97"/>
      <c r="N103" s="193"/>
      <c r="O103" s="98"/>
      <c r="P103" s="194">
        <f>P104+P290+P1221</f>
        <v>0</v>
      </c>
      <c r="Q103" s="98"/>
      <c r="R103" s="194">
        <f>R104+R290+R1221</f>
        <v>80.781945359999995</v>
      </c>
      <c r="S103" s="98"/>
      <c r="T103" s="195">
        <f>T104+T290+T1221</f>
        <v>39.018495340000001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81</v>
      </c>
      <c r="AU103" s="18" t="s">
        <v>105</v>
      </c>
      <c r="BK103" s="196">
        <f>BK104+BK290+BK1221</f>
        <v>0</v>
      </c>
    </row>
    <row r="104" s="12" customFormat="1" ht="25.92" customHeight="1">
      <c r="A104" s="12"/>
      <c r="B104" s="197"/>
      <c r="C104" s="198"/>
      <c r="D104" s="199" t="s">
        <v>81</v>
      </c>
      <c r="E104" s="200" t="s">
        <v>137</v>
      </c>
      <c r="F104" s="200" t="s">
        <v>138</v>
      </c>
      <c r="G104" s="198"/>
      <c r="H104" s="198"/>
      <c r="I104" s="201"/>
      <c r="J104" s="202">
        <f>BK104</f>
        <v>0</v>
      </c>
      <c r="K104" s="198"/>
      <c r="L104" s="203"/>
      <c r="M104" s="204"/>
      <c r="N104" s="205"/>
      <c r="O104" s="205"/>
      <c r="P104" s="206">
        <f>P105+P111+P171+P268+P287</f>
        <v>0</v>
      </c>
      <c r="Q104" s="205"/>
      <c r="R104" s="206">
        <f>R105+R111+R171+R268+R287</f>
        <v>9.9760895200000004</v>
      </c>
      <c r="S104" s="205"/>
      <c r="T104" s="207">
        <f>T105+T111+T171+T268+T287</f>
        <v>15.384107999999998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89</v>
      </c>
      <c r="AT104" s="209" t="s">
        <v>81</v>
      </c>
      <c r="AU104" s="209" t="s">
        <v>82</v>
      </c>
      <c r="AY104" s="208" t="s">
        <v>139</v>
      </c>
      <c r="BK104" s="210">
        <f>BK105+BK111+BK171+BK268+BK287</f>
        <v>0</v>
      </c>
    </row>
    <row r="105" s="12" customFormat="1" ht="22.8" customHeight="1">
      <c r="A105" s="12"/>
      <c r="B105" s="197"/>
      <c r="C105" s="198"/>
      <c r="D105" s="199" t="s">
        <v>81</v>
      </c>
      <c r="E105" s="211" t="s">
        <v>140</v>
      </c>
      <c r="F105" s="211" t="s">
        <v>141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SUM(P106:P110)</f>
        <v>0</v>
      </c>
      <c r="Q105" s="205"/>
      <c r="R105" s="206">
        <f>SUM(R106:R110)</f>
        <v>0.087680439999999998</v>
      </c>
      <c r="S105" s="205"/>
      <c r="T105" s="207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89</v>
      </c>
      <c r="AT105" s="209" t="s">
        <v>81</v>
      </c>
      <c r="AU105" s="209" t="s">
        <v>89</v>
      </c>
      <c r="AY105" s="208" t="s">
        <v>139</v>
      </c>
      <c r="BK105" s="210">
        <f>SUM(BK106:BK110)</f>
        <v>0</v>
      </c>
    </row>
    <row r="106" s="2" customFormat="1" ht="37.8" customHeight="1">
      <c r="A106" s="40"/>
      <c r="B106" s="41"/>
      <c r="C106" s="213" t="s">
        <v>89</v>
      </c>
      <c r="D106" s="213" t="s">
        <v>142</v>
      </c>
      <c r="E106" s="214" t="s">
        <v>143</v>
      </c>
      <c r="F106" s="215" t="s">
        <v>144</v>
      </c>
      <c r="G106" s="216" t="s">
        <v>145</v>
      </c>
      <c r="H106" s="217">
        <v>0.085999999999999993</v>
      </c>
      <c r="I106" s="218"/>
      <c r="J106" s="219">
        <f>ROUND(I106*H106,2)</f>
        <v>0</v>
      </c>
      <c r="K106" s="220"/>
      <c r="L106" s="46"/>
      <c r="M106" s="221" t="s">
        <v>44</v>
      </c>
      <c r="N106" s="222" t="s">
        <v>53</v>
      </c>
      <c r="O106" s="86"/>
      <c r="P106" s="223">
        <f>O106*H106</f>
        <v>0</v>
      </c>
      <c r="Q106" s="223">
        <v>0.019539999999999998</v>
      </c>
      <c r="R106" s="223">
        <f>Q106*H106</f>
        <v>0.0016804399999999996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146</v>
      </c>
      <c r="AT106" s="225" t="s">
        <v>142</v>
      </c>
      <c r="AU106" s="225" t="s">
        <v>91</v>
      </c>
      <c r="AY106" s="18" t="s">
        <v>139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89</v>
      </c>
      <c r="BK106" s="226">
        <f>ROUND(I106*H106,2)</f>
        <v>0</v>
      </c>
      <c r="BL106" s="18" t="s">
        <v>146</v>
      </c>
      <c r="BM106" s="225" t="s">
        <v>147</v>
      </c>
    </row>
    <row r="107" s="2" customFormat="1">
      <c r="A107" s="40"/>
      <c r="B107" s="41"/>
      <c r="C107" s="42"/>
      <c r="D107" s="227" t="s">
        <v>148</v>
      </c>
      <c r="E107" s="42"/>
      <c r="F107" s="228" t="s">
        <v>149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148</v>
      </c>
      <c r="AU107" s="18" t="s">
        <v>91</v>
      </c>
    </row>
    <row r="108" s="13" customFormat="1">
      <c r="A108" s="13"/>
      <c r="B108" s="232"/>
      <c r="C108" s="233"/>
      <c r="D108" s="234" t="s">
        <v>150</v>
      </c>
      <c r="E108" s="235" t="s">
        <v>44</v>
      </c>
      <c r="F108" s="236" t="s">
        <v>151</v>
      </c>
      <c r="G108" s="233"/>
      <c r="H108" s="237">
        <v>0.085999999999999993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150</v>
      </c>
      <c r="AU108" s="243" t="s">
        <v>91</v>
      </c>
      <c r="AV108" s="13" t="s">
        <v>91</v>
      </c>
      <c r="AW108" s="13" t="s">
        <v>42</v>
      </c>
      <c r="AX108" s="13" t="s">
        <v>89</v>
      </c>
      <c r="AY108" s="243" t="s">
        <v>139</v>
      </c>
    </row>
    <row r="109" s="2" customFormat="1" ht="24.15" customHeight="1">
      <c r="A109" s="40"/>
      <c r="B109" s="41"/>
      <c r="C109" s="244" t="s">
        <v>91</v>
      </c>
      <c r="D109" s="244" t="s">
        <v>152</v>
      </c>
      <c r="E109" s="245" t="s">
        <v>153</v>
      </c>
      <c r="F109" s="246" t="s">
        <v>154</v>
      </c>
      <c r="G109" s="247" t="s">
        <v>145</v>
      </c>
      <c r="H109" s="248">
        <v>0.085999999999999993</v>
      </c>
      <c r="I109" s="249"/>
      <c r="J109" s="250">
        <f>ROUND(I109*H109,2)</f>
        <v>0</v>
      </c>
      <c r="K109" s="251"/>
      <c r="L109" s="252"/>
      <c r="M109" s="253" t="s">
        <v>44</v>
      </c>
      <c r="N109" s="254" t="s">
        <v>53</v>
      </c>
      <c r="O109" s="86"/>
      <c r="P109" s="223">
        <f>O109*H109</f>
        <v>0</v>
      </c>
      <c r="Q109" s="223">
        <v>1</v>
      </c>
      <c r="R109" s="223">
        <f>Q109*H109</f>
        <v>0.085999999999999993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155</v>
      </c>
      <c r="AT109" s="225" t="s">
        <v>152</v>
      </c>
      <c r="AU109" s="225" t="s">
        <v>91</v>
      </c>
      <c r="AY109" s="18" t="s">
        <v>139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89</v>
      </c>
      <c r="BK109" s="226">
        <f>ROUND(I109*H109,2)</f>
        <v>0</v>
      </c>
      <c r="BL109" s="18" t="s">
        <v>146</v>
      </c>
      <c r="BM109" s="225" t="s">
        <v>156</v>
      </c>
    </row>
    <row r="110" s="13" customFormat="1">
      <c r="A110" s="13"/>
      <c r="B110" s="232"/>
      <c r="C110" s="233"/>
      <c r="D110" s="234" t="s">
        <v>150</v>
      </c>
      <c r="E110" s="235" t="s">
        <v>44</v>
      </c>
      <c r="F110" s="236" t="s">
        <v>151</v>
      </c>
      <c r="G110" s="233"/>
      <c r="H110" s="237">
        <v>0.085999999999999993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150</v>
      </c>
      <c r="AU110" s="243" t="s">
        <v>91</v>
      </c>
      <c r="AV110" s="13" t="s">
        <v>91</v>
      </c>
      <c r="AW110" s="13" t="s">
        <v>42</v>
      </c>
      <c r="AX110" s="13" t="s">
        <v>89</v>
      </c>
      <c r="AY110" s="243" t="s">
        <v>139</v>
      </c>
    </row>
    <row r="111" s="12" customFormat="1" ht="22.8" customHeight="1">
      <c r="A111" s="12"/>
      <c r="B111" s="197"/>
      <c r="C111" s="198"/>
      <c r="D111" s="199" t="s">
        <v>81</v>
      </c>
      <c r="E111" s="211" t="s">
        <v>157</v>
      </c>
      <c r="F111" s="211" t="s">
        <v>158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SUM(P112:P170)</f>
        <v>0</v>
      </c>
      <c r="Q111" s="205"/>
      <c r="R111" s="206">
        <f>SUM(R112:R170)</f>
        <v>9.8465386800000001</v>
      </c>
      <c r="S111" s="205"/>
      <c r="T111" s="207">
        <f>SUM(T112:T170)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89</v>
      </c>
      <c r="AT111" s="209" t="s">
        <v>81</v>
      </c>
      <c r="AU111" s="209" t="s">
        <v>89</v>
      </c>
      <c r="AY111" s="208" t="s">
        <v>139</v>
      </c>
      <c r="BK111" s="210">
        <f>SUM(BK112:BK170)</f>
        <v>0</v>
      </c>
    </row>
    <row r="112" s="2" customFormat="1" ht="44.25" customHeight="1">
      <c r="A112" s="40"/>
      <c r="B112" s="41"/>
      <c r="C112" s="213" t="s">
        <v>140</v>
      </c>
      <c r="D112" s="213" t="s">
        <v>142</v>
      </c>
      <c r="E112" s="214" t="s">
        <v>159</v>
      </c>
      <c r="F112" s="215" t="s">
        <v>160</v>
      </c>
      <c r="G112" s="216" t="s">
        <v>161</v>
      </c>
      <c r="H112" s="217">
        <v>383.57999999999998</v>
      </c>
      <c r="I112" s="218"/>
      <c r="J112" s="219">
        <f>ROUND(I112*H112,2)</f>
        <v>0</v>
      </c>
      <c r="K112" s="220"/>
      <c r="L112" s="46"/>
      <c r="M112" s="221" t="s">
        <v>44</v>
      </c>
      <c r="N112" s="222" t="s">
        <v>53</v>
      </c>
      <c r="O112" s="86"/>
      <c r="P112" s="223">
        <f>O112*H112</f>
        <v>0</v>
      </c>
      <c r="Q112" s="223">
        <v>0.017399999999999999</v>
      </c>
      <c r="R112" s="223">
        <f>Q112*H112</f>
        <v>6.6742919999999994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146</v>
      </c>
      <c r="AT112" s="225" t="s">
        <v>142</v>
      </c>
      <c r="AU112" s="225" t="s">
        <v>91</v>
      </c>
      <c r="AY112" s="18" t="s">
        <v>139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89</v>
      </c>
      <c r="BK112" s="226">
        <f>ROUND(I112*H112,2)</f>
        <v>0</v>
      </c>
      <c r="BL112" s="18" t="s">
        <v>146</v>
      </c>
      <c r="BM112" s="225" t="s">
        <v>162</v>
      </c>
    </row>
    <row r="113" s="2" customFormat="1">
      <c r="A113" s="40"/>
      <c r="B113" s="41"/>
      <c r="C113" s="42"/>
      <c r="D113" s="227" t="s">
        <v>148</v>
      </c>
      <c r="E113" s="42"/>
      <c r="F113" s="228" t="s">
        <v>163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148</v>
      </c>
      <c r="AU113" s="18" t="s">
        <v>91</v>
      </c>
    </row>
    <row r="114" s="13" customFormat="1">
      <c r="A114" s="13"/>
      <c r="B114" s="232"/>
      <c r="C114" s="233"/>
      <c r="D114" s="234" t="s">
        <v>150</v>
      </c>
      <c r="E114" s="235" t="s">
        <v>44</v>
      </c>
      <c r="F114" s="236" t="s">
        <v>164</v>
      </c>
      <c r="G114" s="233"/>
      <c r="H114" s="237">
        <v>101.01600000000001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150</v>
      </c>
      <c r="AU114" s="243" t="s">
        <v>91</v>
      </c>
      <c r="AV114" s="13" t="s">
        <v>91</v>
      </c>
      <c r="AW114" s="13" t="s">
        <v>42</v>
      </c>
      <c r="AX114" s="13" t="s">
        <v>82</v>
      </c>
      <c r="AY114" s="243" t="s">
        <v>139</v>
      </c>
    </row>
    <row r="115" s="13" customFormat="1">
      <c r="A115" s="13"/>
      <c r="B115" s="232"/>
      <c r="C115" s="233"/>
      <c r="D115" s="234" t="s">
        <v>150</v>
      </c>
      <c r="E115" s="235" t="s">
        <v>44</v>
      </c>
      <c r="F115" s="236" t="s">
        <v>165</v>
      </c>
      <c r="G115" s="233"/>
      <c r="H115" s="237">
        <v>173.59999999999999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150</v>
      </c>
      <c r="AU115" s="243" t="s">
        <v>91</v>
      </c>
      <c r="AV115" s="13" t="s">
        <v>91</v>
      </c>
      <c r="AW115" s="13" t="s">
        <v>42</v>
      </c>
      <c r="AX115" s="13" t="s">
        <v>82</v>
      </c>
      <c r="AY115" s="243" t="s">
        <v>139</v>
      </c>
    </row>
    <row r="116" s="13" customFormat="1">
      <c r="A116" s="13"/>
      <c r="B116" s="232"/>
      <c r="C116" s="233"/>
      <c r="D116" s="234" t="s">
        <v>150</v>
      </c>
      <c r="E116" s="235" t="s">
        <v>44</v>
      </c>
      <c r="F116" s="236" t="s">
        <v>166</v>
      </c>
      <c r="G116" s="233"/>
      <c r="H116" s="237">
        <v>108.964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150</v>
      </c>
      <c r="AU116" s="243" t="s">
        <v>91</v>
      </c>
      <c r="AV116" s="13" t="s">
        <v>91</v>
      </c>
      <c r="AW116" s="13" t="s">
        <v>42</v>
      </c>
      <c r="AX116" s="13" t="s">
        <v>82</v>
      </c>
      <c r="AY116" s="243" t="s">
        <v>139</v>
      </c>
    </row>
    <row r="117" s="14" customFormat="1">
      <c r="A117" s="14"/>
      <c r="B117" s="255"/>
      <c r="C117" s="256"/>
      <c r="D117" s="234" t="s">
        <v>150</v>
      </c>
      <c r="E117" s="257" t="s">
        <v>44</v>
      </c>
      <c r="F117" s="258" t="s">
        <v>167</v>
      </c>
      <c r="G117" s="256"/>
      <c r="H117" s="259">
        <v>383.57999999999998</v>
      </c>
      <c r="I117" s="260"/>
      <c r="J117" s="256"/>
      <c r="K117" s="256"/>
      <c r="L117" s="261"/>
      <c r="M117" s="262"/>
      <c r="N117" s="263"/>
      <c r="O117" s="263"/>
      <c r="P117" s="263"/>
      <c r="Q117" s="263"/>
      <c r="R117" s="263"/>
      <c r="S117" s="263"/>
      <c r="T117" s="26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5" t="s">
        <v>150</v>
      </c>
      <c r="AU117" s="265" t="s">
        <v>91</v>
      </c>
      <c r="AV117" s="14" t="s">
        <v>146</v>
      </c>
      <c r="AW117" s="14" t="s">
        <v>42</v>
      </c>
      <c r="AX117" s="14" t="s">
        <v>89</v>
      </c>
      <c r="AY117" s="265" t="s">
        <v>139</v>
      </c>
    </row>
    <row r="118" s="2" customFormat="1" ht="33" customHeight="1">
      <c r="A118" s="40"/>
      <c r="B118" s="41"/>
      <c r="C118" s="213" t="s">
        <v>146</v>
      </c>
      <c r="D118" s="213" t="s">
        <v>142</v>
      </c>
      <c r="E118" s="214" t="s">
        <v>168</v>
      </c>
      <c r="F118" s="215" t="s">
        <v>169</v>
      </c>
      <c r="G118" s="216" t="s">
        <v>161</v>
      </c>
      <c r="H118" s="217">
        <v>76.614000000000004</v>
      </c>
      <c r="I118" s="218"/>
      <c r="J118" s="219">
        <f>ROUND(I118*H118,2)</f>
        <v>0</v>
      </c>
      <c r="K118" s="220"/>
      <c r="L118" s="46"/>
      <c r="M118" s="221" t="s">
        <v>44</v>
      </c>
      <c r="N118" s="222" t="s">
        <v>53</v>
      </c>
      <c r="O118" s="86"/>
      <c r="P118" s="223">
        <f>O118*H118</f>
        <v>0</v>
      </c>
      <c r="Q118" s="223">
        <v>0.0073499999999999998</v>
      </c>
      <c r="R118" s="223">
        <f>Q118*H118</f>
        <v>0.56311290000000003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146</v>
      </c>
      <c r="AT118" s="225" t="s">
        <v>142</v>
      </c>
      <c r="AU118" s="225" t="s">
        <v>91</v>
      </c>
      <c r="AY118" s="18" t="s">
        <v>139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89</v>
      </c>
      <c r="BK118" s="226">
        <f>ROUND(I118*H118,2)</f>
        <v>0</v>
      </c>
      <c r="BL118" s="18" t="s">
        <v>146</v>
      </c>
      <c r="BM118" s="225" t="s">
        <v>170</v>
      </c>
    </row>
    <row r="119" s="2" customFormat="1">
      <c r="A119" s="40"/>
      <c r="B119" s="41"/>
      <c r="C119" s="42"/>
      <c r="D119" s="227" t="s">
        <v>148</v>
      </c>
      <c r="E119" s="42"/>
      <c r="F119" s="228" t="s">
        <v>171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148</v>
      </c>
      <c r="AU119" s="18" t="s">
        <v>91</v>
      </c>
    </row>
    <row r="120" s="13" customFormat="1">
      <c r="A120" s="13"/>
      <c r="B120" s="232"/>
      <c r="C120" s="233"/>
      <c r="D120" s="234" t="s">
        <v>150</v>
      </c>
      <c r="E120" s="235" t="s">
        <v>44</v>
      </c>
      <c r="F120" s="236" t="s">
        <v>172</v>
      </c>
      <c r="G120" s="233"/>
      <c r="H120" s="237">
        <v>23.100000000000001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150</v>
      </c>
      <c r="AU120" s="243" t="s">
        <v>91</v>
      </c>
      <c r="AV120" s="13" t="s">
        <v>91</v>
      </c>
      <c r="AW120" s="13" t="s">
        <v>42</v>
      </c>
      <c r="AX120" s="13" t="s">
        <v>82</v>
      </c>
      <c r="AY120" s="243" t="s">
        <v>139</v>
      </c>
    </row>
    <row r="121" s="13" customFormat="1">
      <c r="A121" s="13"/>
      <c r="B121" s="232"/>
      <c r="C121" s="233"/>
      <c r="D121" s="234" t="s">
        <v>150</v>
      </c>
      <c r="E121" s="235" t="s">
        <v>44</v>
      </c>
      <c r="F121" s="236" t="s">
        <v>173</v>
      </c>
      <c r="G121" s="233"/>
      <c r="H121" s="237">
        <v>53.514000000000003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150</v>
      </c>
      <c r="AU121" s="243" t="s">
        <v>91</v>
      </c>
      <c r="AV121" s="13" t="s">
        <v>91</v>
      </c>
      <c r="AW121" s="13" t="s">
        <v>42</v>
      </c>
      <c r="AX121" s="13" t="s">
        <v>82</v>
      </c>
      <c r="AY121" s="243" t="s">
        <v>139</v>
      </c>
    </row>
    <row r="122" s="14" customFormat="1">
      <c r="A122" s="14"/>
      <c r="B122" s="255"/>
      <c r="C122" s="256"/>
      <c r="D122" s="234" t="s">
        <v>150</v>
      </c>
      <c r="E122" s="257" t="s">
        <v>44</v>
      </c>
      <c r="F122" s="258" t="s">
        <v>167</v>
      </c>
      <c r="G122" s="256"/>
      <c r="H122" s="259">
        <v>76.614000000000004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5" t="s">
        <v>150</v>
      </c>
      <c r="AU122" s="265" t="s">
        <v>91</v>
      </c>
      <c r="AV122" s="14" t="s">
        <v>146</v>
      </c>
      <c r="AW122" s="14" t="s">
        <v>42</v>
      </c>
      <c r="AX122" s="14" t="s">
        <v>89</v>
      </c>
      <c r="AY122" s="265" t="s">
        <v>139</v>
      </c>
    </row>
    <row r="123" s="2" customFormat="1" ht="37.8" customHeight="1">
      <c r="A123" s="40"/>
      <c r="B123" s="41"/>
      <c r="C123" s="213" t="s">
        <v>174</v>
      </c>
      <c r="D123" s="213" t="s">
        <v>142</v>
      </c>
      <c r="E123" s="214" t="s">
        <v>175</v>
      </c>
      <c r="F123" s="215" t="s">
        <v>176</v>
      </c>
      <c r="G123" s="216" t="s">
        <v>161</v>
      </c>
      <c r="H123" s="217">
        <v>76.614000000000004</v>
      </c>
      <c r="I123" s="218"/>
      <c r="J123" s="219">
        <f>ROUND(I123*H123,2)</f>
        <v>0</v>
      </c>
      <c r="K123" s="220"/>
      <c r="L123" s="46"/>
      <c r="M123" s="221" t="s">
        <v>44</v>
      </c>
      <c r="N123" s="222" t="s">
        <v>53</v>
      </c>
      <c r="O123" s="86"/>
      <c r="P123" s="223">
        <f>O123*H123</f>
        <v>0</v>
      </c>
      <c r="Q123" s="223">
        <v>0.01575</v>
      </c>
      <c r="R123" s="223">
        <f>Q123*H123</f>
        <v>1.2066705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146</v>
      </c>
      <c r="AT123" s="225" t="s">
        <v>142</v>
      </c>
      <c r="AU123" s="225" t="s">
        <v>91</v>
      </c>
      <c r="AY123" s="18" t="s">
        <v>139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89</v>
      </c>
      <c r="BK123" s="226">
        <f>ROUND(I123*H123,2)</f>
        <v>0</v>
      </c>
      <c r="BL123" s="18" t="s">
        <v>146</v>
      </c>
      <c r="BM123" s="225" t="s">
        <v>177</v>
      </c>
    </row>
    <row r="124" s="2" customFormat="1">
      <c r="A124" s="40"/>
      <c r="B124" s="41"/>
      <c r="C124" s="42"/>
      <c r="D124" s="227" t="s">
        <v>148</v>
      </c>
      <c r="E124" s="42"/>
      <c r="F124" s="228" t="s">
        <v>178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148</v>
      </c>
      <c r="AU124" s="18" t="s">
        <v>91</v>
      </c>
    </row>
    <row r="125" s="13" customFormat="1">
      <c r="A125" s="13"/>
      <c r="B125" s="232"/>
      <c r="C125" s="233"/>
      <c r="D125" s="234" t="s">
        <v>150</v>
      </c>
      <c r="E125" s="235" t="s">
        <v>44</v>
      </c>
      <c r="F125" s="236" t="s">
        <v>172</v>
      </c>
      <c r="G125" s="233"/>
      <c r="H125" s="237">
        <v>23.100000000000001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150</v>
      </c>
      <c r="AU125" s="243" t="s">
        <v>91</v>
      </c>
      <c r="AV125" s="13" t="s">
        <v>91</v>
      </c>
      <c r="AW125" s="13" t="s">
        <v>42</v>
      </c>
      <c r="AX125" s="13" t="s">
        <v>82</v>
      </c>
      <c r="AY125" s="243" t="s">
        <v>139</v>
      </c>
    </row>
    <row r="126" s="13" customFormat="1">
      <c r="A126" s="13"/>
      <c r="B126" s="232"/>
      <c r="C126" s="233"/>
      <c r="D126" s="234" t="s">
        <v>150</v>
      </c>
      <c r="E126" s="235" t="s">
        <v>44</v>
      </c>
      <c r="F126" s="236" t="s">
        <v>173</v>
      </c>
      <c r="G126" s="233"/>
      <c r="H126" s="237">
        <v>53.514000000000003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150</v>
      </c>
      <c r="AU126" s="243" t="s">
        <v>91</v>
      </c>
      <c r="AV126" s="13" t="s">
        <v>91</v>
      </c>
      <c r="AW126" s="13" t="s">
        <v>42</v>
      </c>
      <c r="AX126" s="13" t="s">
        <v>82</v>
      </c>
      <c r="AY126" s="243" t="s">
        <v>139</v>
      </c>
    </row>
    <row r="127" s="14" customFormat="1">
      <c r="A127" s="14"/>
      <c r="B127" s="255"/>
      <c r="C127" s="256"/>
      <c r="D127" s="234" t="s">
        <v>150</v>
      </c>
      <c r="E127" s="257" t="s">
        <v>44</v>
      </c>
      <c r="F127" s="258" t="s">
        <v>167</v>
      </c>
      <c r="G127" s="256"/>
      <c r="H127" s="259">
        <v>76.614000000000004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150</v>
      </c>
      <c r="AU127" s="265" t="s">
        <v>91</v>
      </c>
      <c r="AV127" s="14" t="s">
        <v>146</v>
      </c>
      <c r="AW127" s="14" t="s">
        <v>42</v>
      </c>
      <c r="AX127" s="14" t="s">
        <v>89</v>
      </c>
      <c r="AY127" s="265" t="s">
        <v>139</v>
      </c>
    </row>
    <row r="128" s="2" customFormat="1" ht="37.8" customHeight="1">
      <c r="A128" s="40"/>
      <c r="B128" s="41"/>
      <c r="C128" s="213" t="s">
        <v>157</v>
      </c>
      <c r="D128" s="213" t="s">
        <v>142</v>
      </c>
      <c r="E128" s="214" t="s">
        <v>179</v>
      </c>
      <c r="F128" s="215" t="s">
        <v>180</v>
      </c>
      <c r="G128" s="216" t="s">
        <v>161</v>
      </c>
      <c r="H128" s="217">
        <v>26.449999999999999</v>
      </c>
      <c r="I128" s="218"/>
      <c r="J128" s="219">
        <f>ROUND(I128*H128,2)</f>
        <v>0</v>
      </c>
      <c r="K128" s="220"/>
      <c r="L128" s="46"/>
      <c r="M128" s="221" t="s">
        <v>44</v>
      </c>
      <c r="N128" s="222" t="s">
        <v>53</v>
      </c>
      <c r="O128" s="86"/>
      <c r="P128" s="223">
        <f>O128*H128</f>
        <v>0</v>
      </c>
      <c r="Q128" s="223">
        <v>0.023210000000000001</v>
      </c>
      <c r="R128" s="223">
        <f>Q128*H128</f>
        <v>0.61390450000000008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146</v>
      </c>
      <c r="AT128" s="225" t="s">
        <v>142</v>
      </c>
      <c r="AU128" s="225" t="s">
        <v>91</v>
      </c>
      <c r="AY128" s="18" t="s">
        <v>139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89</v>
      </c>
      <c r="BK128" s="226">
        <f>ROUND(I128*H128,2)</f>
        <v>0</v>
      </c>
      <c r="BL128" s="18" t="s">
        <v>146</v>
      </c>
      <c r="BM128" s="225" t="s">
        <v>181</v>
      </c>
    </row>
    <row r="129" s="2" customFormat="1">
      <c r="A129" s="40"/>
      <c r="B129" s="41"/>
      <c r="C129" s="42"/>
      <c r="D129" s="227" t="s">
        <v>148</v>
      </c>
      <c r="E129" s="42"/>
      <c r="F129" s="228" t="s">
        <v>182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148</v>
      </c>
      <c r="AU129" s="18" t="s">
        <v>91</v>
      </c>
    </row>
    <row r="130" s="13" customFormat="1">
      <c r="A130" s="13"/>
      <c r="B130" s="232"/>
      <c r="C130" s="233"/>
      <c r="D130" s="234" t="s">
        <v>150</v>
      </c>
      <c r="E130" s="235" t="s">
        <v>44</v>
      </c>
      <c r="F130" s="236" t="s">
        <v>183</v>
      </c>
      <c r="G130" s="233"/>
      <c r="H130" s="237">
        <v>26.449999999999999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150</v>
      </c>
      <c r="AU130" s="243" t="s">
        <v>91</v>
      </c>
      <c r="AV130" s="13" t="s">
        <v>91</v>
      </c>
      <c r="AW130" s="13" t="s">
        <v>42</v>
      </c>
      <c r="AX130" s="13" t="s">
        <v>89</v>
      </c>
      <c r="AY130" s="243" t="s">
        <v>139</v>
      </c>
    </row>
    <row r="131" s="2" customFormat="1" ht="24.15" customHeight="1">
      <c r="A131" s="40"/>
      <c r="B131" s="41"/>
      <c r="C131" s="213" t="s">
        <v>184</v>
      </c>
      <c r="D131" s="213" t="s">
        <v>142</v>
      </c>
      <c r="E131" s="214" t="s">
        <v>185</v>
      </c>
      <c r="F131" s="215" t="s">
        <v>186</v>
      </c>
      <c r="G131" s="216" t="s">
        <v>161</v>
      </c>
      <c r="H131" s="217">
        <v>76.614000000000004</v>
      </c>
      <c r="I131" s="218"/>
      <c r="J131" s="219">
        <f>ROUND(I131*H131,2)</f>
        <v>0</v>
      </c>
      <c r="K131" s="220"/>
      <c r="L131" s="46"/>
      <c r="M131" s="221" t="s">
        <v>44</v>
      </c>
      <c r="N131" s="222" t="s">
        <v>53</v>
      </c>
      <c r="O131" s="86"/>
      <c r="P131" s="223">
        <f>O131*H131</f>
        <v>0</v>
      </c>
      <c r="Q131" s="223">
        <v>0.0040000000000000001</v>
      </c>
      <c r="R131" s="223">
        <f>Q131*H131</f>
        <v>0.30645600000000001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146</v>
      </c>
      <c r="AT131" s="225" t="s">
        <v>142</v>
      </c>
      <c r="AU131" s="225" t="s">
        <v>91</v>
      </c>
      <c r="AY131" s="18" t="s">
        <v>139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89</v>
      </c>
      <c r="BK131" s="226">
        <f>ROUND(I131*H131,2)</f>
        <v>0</v>
      </c>
      <c r="BL131" s="18" t="s">
        <v>146</v>
      </c>
      <c r="BM131" s="225" t="s">
        <v>187</v>
      </c>
    </row>
    <row r="132" s="2" customFormat="1">
      <c r="A132" s="40"/>
      <c r="B132" s="41"/>
      <c r="C132" s="42"/>
      <c r="D132" s="227" t="s">
        <v>148</v>
      </c>
      <c r="E132" s="42"/>
      <c r="F132" s="228" t="s">
        <v>188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148</v>
      </c>
      <c r="AU132" s="18" t="s">
        <v>91</v>
      </c>
    </row>
    <row r="133" s="13" customFormat="1">
      <c r="A133" s="13"/>
      <c r="B133" s="232"/>
      <c r="C133" s="233"/>
      <c r="D133" s="234" t="s">
        <v>150</v>
      </c>
      <c r="E133" s="235" t="s">
        <v>44</v>
      </c>
      <c r="F133" s="236" t="s">
        <v>172</v>
      </c>
      <c r="G133" s="233"/>
      <c r="H133" s="237">
        <v>23.100000000000001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150</v>
      </c>
      <c r="AU133" s="243" t="s">
        <v>91</v>
      </c>
      <c r="AV133" s="13" t="s">
        <v>91</v>
      </c>
      <c r="AW133" s="13" t="s">
        <v>42</v>
      </c>
      <c r="AX133" s="13" t="s">
        <v>82</v>
      </c>
      <c r="AY133" s="243" t="s">
        <v>139</v>
      </c>
    </row>
    <row r="134" s="13" customFormat="1">
      <c r="A134" s="13"/>
      <c r="B134" s="232"/>
      <c r="C134" s="233"/>
      <c r="D134" s="234" t="s">
        <v>150</v>
      </c>
      <c r="E134" s="235" t="s">
        <v>44</v>
      </c>
      <c r="F134" s="236" t="s">
        <v>173</v>
      </c>
      <c r="G134" s="233"/>
      <c r="H134" s="237">
        <v>53.514000000000003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150</v>
      </c>
      <c r="AU134" s="243" t="s">
        <v>91</v>
      </c>
      <c r="AV134" s="13" t="s">
        <v>91</v>
      </c>
      <c r="AW134" s="13" t="s">
        <v>42</v>
      </c>
      <c r="AX134" s="13" t="s">
        <v>82</v>
      </c>
      <c r="AY134" s="243" t="s">
        <v>139</v>
      </c>
    </row>
    <row r="135" s="14" customFormat="1">
      <c r="A135" s="14"/>
      <c r="B135" s="255"/>
      <c r="C135" s="256"/>
      <c r="D135" s="234" t="s">
        <v>150</v>
      </c>
      <c r="E135" s="257" t="s">
        <v>44</v>
      </c>
      <c r="F135" s="258" t="s">
        <v>167</v>
      </c>
      <c r="G135" s="256"/>
      <c r="H135" s="259">
        <v>76.614000000000004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150</v>
      </c>
      <c r="AU135" s="265" t="s">
        <v>91</v>
      </c>
      <c r="AV135" s="14" t="s">
        <v>146</v>
      </c>
      <c r="AW135" s="14" t="s">
        <v>42</v>
      </c>
      <c r="AX135" s="14" t="s">
        <v>89</v>
      </c>
      <c r="AY135" s="265" t="s">
        <v>139</v>
      </c>
    </row>
    <row r="136" s="2" customFormat="1" ht="49.05" customHeight="1">
      <c r="A136" s="40"/>
      <c r="B136" s="41"/>
      <c r="C136" s="213" t="s">
        <v>155</v>
      </c>
      <c r="D136" s="213" t="s">
        <v>142</v>
      </c>
      <c r="E136" s="214" t="s">
        <v>189</v>
      </c>
      <c r="F136" s="215" t="s">
        <v>190</v>
      </c>
      <c r="G136" s="216" t="s">
        <v>161</v>
      </c>
      <c r="H136" s="217">
        <v>2.52</v>
      </c>
      <c r="I136" s="218"/>
      <c r="J136" s="219">
        <f>ROUND(I136*H136,2)</f>
        <v>0</v>
      </c>
      <c r="K136" s="220"/>
      <c r="L136" s="46"/>
      <c r="M136" s="221" t="s">
        <v>44</v>
      </c>
      <c r="N136" s="222" t="s">
        <v>53</v>
      </c>
      <c r="O136" s="86"/>
      <c r="P136" s="223">
        <f>O136*H136</f>
        <v>0</v>
      </c>
      <c r="Q136" s="223">
        <v>0.0022699999999999999</v>
      </c>
      <c r="R136" s="223">
        <f>Q136*H136</f>
        <v>0.0057203999999999996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146</v>
      </c>
      <c r="AT136" s="225" t="s">
        <v>142</v>
      </c>
      <c r="AU136" s="225" t="s">
        <v>91</v>
      </c>
      <c r="AY136" s="18" t="s">
        <v>139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89</v>
      </c>
      <c r="BK136" s="226">
        <f>ROUND(I136*H136,2)</f>
        <v>0</v>
      </c>
      <c r="BL136" s="18" t="s">
        <v>146</v>
      </c>
      <c r="BM136" s="225" t="s">
        <v>191</v>
      </c>
    </row>
    <row r="137" s="2" customFormat="1">
      <c r="A137" s="40"/>
      <c r="B137" s="41"/>
      <c r="C137" s="42"/>
      <c r="D137" s="227" t="s">
        <v>148</v>
      </c>
      <c r="E137" s="42"/>
      <c r="F137" s="228" t="s">
        <v>192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148</v>
      </c>
      <c r="AU137" s="18" t="s">
        <v>91</v>
      </c>
    </row>
    <row r="138" s="13" customFormat="1">
      <c r="A138" s="13"/>
      <c r="B138" s="232"/>
      <c r="C138" s="233"/>
      <c r="D138" s="234" t="s">
        <v>150</v>
      </c>
      <c r="E138" s="235" t="s">
        <v>44</v>
      </c>
      <c r="F138" s="236" t="s">
        <v>193</v>
      </c>
      <c r="G138" s="233"/>
      <c r="H138" s="237">
        <v>2.52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150</v>
      </c>
      <c r="AU138" s="243" t="s">
        <v>91</v>
      </c>
      <c r="AV138" s="13" t="s">
        <v>91</v>
      </c>
      <c r="AW138" s="13" t="s">
        <v>42</v>
      </c>
      <c r="AX138" s="13" t="s">
        <v>89</v>
      </c>
      <c r="AY138" s="243" t="s">
        <v>139</v>
      </c>
    </row>
    <row r="139" s="2" customFormat="1" ht="33" customHeight="1">
      <c r="A139" s="40"/>
      <c r="B139" s="41"/>
      <c r="C139" s="213" t="s">
        <v>194</v>
      </c>
      <c r="D139" s="213" t="s">
        <v>142</v>
      </c>
      <c r="E139" s="214" t="s">
        <v>195</v>
      </c>
      <c r="F139" s="215" t="s">
        <v>196</v>
      </c>
      <c r="G139" s="216" t="s">
        <v>197</v>
      </c>
      <c r="H139" s="217">
        <v>58.340000000000003</v>
      </c>
      <c r="I139" s="218"/>
      <c r="J139" s="219">
        <f>ROUND(I139*H139,2)</f>
        <v>0</v>
      </c>
      <c r="K139" s="220"/>
      <c r="L139" s="46"/>
      <c r="M139" s="221" t="s">
        <v>44</v>
      </c>
      <c r="N139" s="222" t="s">
        <v>53</v>
      </c>
      <c r="O139" s="86"/>
      <c r="P139" s="223">
        <f>O139*H139</f>
        <v>0</v>
      </c>
      <c r="Q139" s="223">
        <v>0.0015</v>
      </c>
      <c r="R139" s="223">
        <f>Q139*H139</f>
        <v>0.087510000000000004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146</v>
      </c>
      <c r="AT139" s="225" t="s">
        <v>142</v>
      </c>
      <c r="AU139" s="225" t="s">
        <v>91</v>
      </c>
      <c r="AY139" s="18" t="s">
        <v>139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89</v>
      </c>
      <c r="BK139" s="226">
        <f>ROUND(I139*H139,2)</f>
        <v>0</v>
      </c>
      <c r="BL139" s="18" t="s">
        <v>146</v>
      </c>
      <c r="BM139" s="225" t="s">
        <v>198</v>
      </c>
    </row>
    <row r="140" s="13" customFormat="1">
      <c r="A140" s="13"/>
      <c r="B140" s="232"/>
      <c r="C140" s="233"/>
      <c r="D140" s="234" t="s">
        <v>150</v>
      </c>
      <c r="E140" s="235" t="s">
        <v>44</v>
      </c>
      <c r="F140" s="236" t="s">
        <v>199</v>
      </c>
      <c r="G140" s="233"/>
      <c r="H140" s="237">
        <v>55.140000000000001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150</v>
      </c>
      <c r="AU140" s="243" t="s">
        <v>91</v>
      </c>
      <c r="AV140" s="13" t="s">
        <v>91</v>
      </c>
      <c r="AW140" s="13" t="s">
        <v>42</v>
      </c>
      <c r="AX140" s="13" t="s">
        <v>82</v>
      </c>
      <c r="AY140" s="243" t="s">
        <v>139</v>
      </c>
    </row>
    <row r="141" s="13" customFormat="1">
      <c r="A141" s="13"/>
      <c r="B141" s="232"/>
      <c r="C141" s="233"/>
      <c r="D141" s="234" t="s">
        <v>150</v>
      </c>
      <c r="E141" s="235" t="s">
        <v>44</v>
      </c>
      <c r="F141" s="236" t="s">
        <v>200</v>
      </c>
      <c r="G141" s="233"/>
      <c r="H141" s="237">
        <v>3.2000000000000002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150</v>
      </c>
      <c r="AU141" s="243" t="s">
        <v>91</v>
      </c>
      <c r="AV141" s="13" t="s">
        <v>91</v>
      </c>
      <c r="AW141" s="13" t="s">
        <v>42</v>
      </c>
      <c r="AX141" s="13" t="s">
        <v>82</v>
      </c>
      <c r="AY141" s="243" t="s">
        <v>139</v>
      </c>
    </row>
    <row r="142" s="14" customFormat="1">
      <c r="A142" s="14"/>
      <c r="B142" s="255"/>
      <c r="C142" s="256"/>
      <c r="D142" s="234" t="s">
        <v>150</v>
      </c>
      <c r="E142" s="257" t="s">
        <v>44</v>
      </c>
      <c r="F142" s="258" t="s">
        <v>167</v>
      </c>
      <c r="G142" s="256"/>
      <c r="H142" s="259">
        <v>58.340000000000003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150</v>
      </c>
      <c r="AU142" s="265" t="s">
        <v>91</v>
      </c>
      <c r="AV142" s="14" t="s">
        <v>146</v>
      </c>
      <c r="AW142" s="14" t="s">
        <v>42</v>
      </c>
      <c r="AX142" s="14" t="s">
        <v>89</v>
      </c>
      <c r="AY142" s="265" t="s">
        <v>139</v>
      </c>
    </row>
    <row r="143" s="2" customFormat="1" ht="37.8" customHeight="1">
      <c r="A143" s="40"/>
      <c r="B143" s="41"/>
      <c r="C143" s="213" t="s">
        <v>201</v>
      </c>
      <c r="D143" s="213" t="s">
        <v>142</v>
      </c>
      <c r="E143" s="214" t="s">
        <v>202</v>
      </c>
      <c r="F143" s="215" t="s">
        <v>203</v>
      </c>
      <c r="G143" s="216" t="s">
        <v>161</v>
      </c>
      <c r="H143" s="217">
        <v>63.329999999999998</v>
      </c>
      <c r="I143" s="218"/>
      <c r="J143" s="219">
        <f>ROUND(I143*H143,2)</f>
        <v>0</v>
      </c>
      <c r="K143" s="220"/>
      <c r="L143" s="46"/>
      <c r="M143" s="221" t="s">
        <v>44</v>
      </c>
      <c r="N143" s="222" t="s">
        <v>53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146</v>
      </c>
      <c r="AT143" s="225" t="s">
        <v>142</v>
      </c>
      <c r="AU143" s="225" t="s">
        <v>91</v>
      </c>
      <c r="AY143" s="18" t="s">
        <v>139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89</v>
      </c>
      <c r="BK143" s="226">
        <f>ROUND(I143*H143,2)</f>
        <v>0</v>
      </c>
      <c r="BL143" s="18" t="s">
        <v>146</v>
      </c>
      <c r="BM143" s="225" t="s">
        <v>204</v>
      </c>
    </row>
    <row r="144" s="2" customFormat="1">
      <c r="A144" s="40"/>
      <c r="B144" s="41"/>
      <c r="C144" s="42"/>
      <c r="D144" s="227" t="s">
        <v>148</v>
      </c>
      <c r="E144" s="42"/>
      <c r="F144" s="228" t="s">
        <v>205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148</v>
      </c>
      <c r="AU144" s="18" t="s">
        <v>91</v>
      </c>
    </row>
    <row r="145" s="13" customFormat="1">
      <c r="A145" s="13"/>
      <c r="B145" s="232"/>
      <c r="C145" s="233"/>
      <c r="D145" s="234" t="s">
        <v>150</v>
      </c>
      <c r="E145" s="235" t="s">
        <v>44</v>
      </c>
      <c r="F145" s="236" t="s">
        <v>206</v>
      </c>
      <c r="G145" s="233"/>
      <c r="H145" s="237">
        <v>27.09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150</v>
      </c>
      <c r="AU145" s="243" t="s">
        <v>91</v>
      </c>
      <c r="AV145" s="13" t="s">
        <v>91</v>
      </c>
      <c r="AW145" s="13" t="s">
        <v>42</v>
      </c>
      <c r="AX145" s="13" t="s">
        <v>82</v>
      </c>
      <c r="AY145" s="243" t="s">
        <v>139</v>
      </c>
    </row>
    <row r="146" s="13" customFormat="1">
      <c r="A146" s="13"/>
      <c r="B146" s="232"/>
      <c r="C146" s="233"/>
      <c r="D146" s="234" t="s">
        <v>150</v>
      </c>
      <c r="E146" s="235" t="s">
        <v>44</v>
      </c>
      <c r="F146" s="236" t="s">
        <v>207</v>
      </c>
      <c r="G146" s="233"/>
      <c r="H146" s="237">
        <v>10.26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150</v>
      </c>
      <c r="AU146" s="243" t="s">
        <v>91</v>
      </c>
      <c r="AV146" s="13" t="s">
        <v>91</v>
      </c>
      <c r="AW146" s="13" t="s">
        <v>42</v>
      </c>
      <c r="AX146" s="13" t="s">
        <v>82</v>
      </c>
      <c r="AY146" s="243" t="s">
        <v>139</v>
      </c>
    </row>
    <row r="147" s="13" customFormat="1">
      <c r="A147" s="13"/>
      <c r="B147" s="232"/>
      <c r="C147" s="233"/>
      <c r="D147" s="234" t="s">
        <v>150</v>
      </c>
      <c r="E147" s="235" t="s">
        <v>44</v>
      </c>
      <c r="F147" s="236" t="s">
        <v>208</v>
      </c>
      <c r="G147" s="233"/>
      <c r="H147" s="237">
        <v>25.98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150</v>
      </c>
      <c r="AU147" s="243" t="s">
        <v>91</v>
      </c>
      <c r="AV147" s="13" t="s">
        <v>91</v>
      </c>
      <c r="AW147" s="13" t="s">
        <v>42</v>
      </c>
      <c r="AX147" s="13" t="s">
        <v>82</v>
      </c>
      <c r="AY147" s="243" t="s">
        <v>139</v>
      </c>
    </row>
    <row r="148" s="14" customFormat="1">
      <c r="A148" s="14"/>
      <c r="B148" s="255"/>
      <c r="C148" s="256"/>
      <c r="D148" s="234" t="s">
        <v>150</v>
      </c>
      <c r="E148" s="257" t="s">
        <v>44</v>
      </c>
      <c r="F148" s="258" t="s">
        <v>167</v>
      </c>
      <c r="G148" s="256"/>
      <c r="H148" s="259">
        <v>63.329999999999998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150</v>
      </c>
      <c r="AU148" s="265" t="s">
        <v>91</v>
      </c>
      <c r="AV148" s="14" t="s">
        <v>146</v>
      </c>
      <c r="AW148" s="14" t="s">
        <v>42</v>
      </c>
      <c r="AX148" s="14" t="s">
        <v>89</v>
      </c>
      <c r="AY148" s="265" t="s">
        <v>139</v>
      </c>
    </row>
    <row r="149" s="2" customFormat="1" ht="37.8" customHeight="1">
      <c r="A149" s="40"/>
      <c r="B149" s="41"/>
      <c r="C149" s="213" t="s">
        <v>209</v>
      </c>
      <c r="D149" s="213" t="s">
        <v>142</v>
      </c>
      <c r="E149" s="214" t="s">
        <v>210</v>
      </c>
      <c r="F149" s="215" t="s">
        <v>211</v>
      </c>
      <c r="G149" s="216" t="s">
        <v>161</v>
      </c>
      <c r="H149" s="217">
        <v>1.766</v>
      </c>
      <c r="I149" s="218"/>
      <c r="J149" s="219">
        <f>ROUND(I149*H149,2)</f>
        <v>0</v>
      </c>
      <c r="K149" s="220"/>
      <c r="L149" s="46"/>
      <c r="M149" s="221" t="s">
        <v>44</v>
      </c>
      <c r="N149" s="222" t="s">
        <v>53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146</v>
      </c>
      <c r="AT149" s="225" t="s">
        <v>142</v>
      </c>
      <c r="AU149" s="225" t="s">
        <v>91</v>
      </c>
      <c r="AY149" s="18" t="s">
        <v>139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89</v>
      </c>
      <c r="BK149" s="226">
        <f>ROUND(I149*H149,2)</f>
        <v>0</v>
      </c>
      <c r="BL149" s="18" t="s">
        <v>146</v>
      </c>
      <c r="BM149" s="225" t="s">
        <v>212</v>
      </c>
    </row>
    <row r="150" s="2" customFormat="1">
      <c r="A150" s="40"/>
      <c r="B150" s="41"/>
      <c r="C150" s="42"/>
      <c r="D150" s="227" t="s">
        <v>148</v>
      </c>
      <c r="E150" s="42"/>
      <c r="F150" s="228" t="s">
        <v>213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148</v>
      </c>
      <c r="AU150" s="18" t="s">
        <v>91</v>
      </c>
    </row>
    <row r="151" s="13" customFormat="1">
      <c r="A151" s="13"/>
      <c r="B151" s="232"/>
      <c r="C151" s="233"/>
      <c r="D151" s="234" t="s">
        <v>150</v>
      </c>
      <c r="E151" s="235" t="s">
        <v>44</v>
      </c>
      <c r="F151" s="236" t="s">
        <v>214</v>
      </c>
      <c r="G151" s="233"/>
      <c r="H151" s="237">
        <v>1.766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150</v>
      </c>
      <c r="AU151" s="243" t="s">
        <v>91</v>
      </c>
      <c r="AV151" s="13" t="s">
        <v>91</v>
      </c>
      <c r="AW151" s="13" t="s">
        <v>42</v>
      </c>
      <c r="AX151" s="13" t="s">
        <v>89</v>
      </c>
      <c r="AY151" s="243" t="s">
        <v>139</v>
      </c>
    </row>
    <row r="152" s="2" customFormat="1" ht="37.8" customHeight="1">
      <c r="A152" s="40"/>
      <c r="B152" s="41"/>
      <c r="C152" s="213" t="s">
        <v>215</v>
      </c>
      <c r="D152" s="213" t="s">
        <v>142</v>
      </c>
      <c r="E152" s="214" t="s">
        <v>216</v>
      </c>
      <c r="F152" s="215" t="s">
        <v>217</v>
      </c>
      <c r="G152" s="216" t="s">
        <v>161</v>
      </c>
      <c r="H152" s="217">
        <v>76.614000000000004</v>
      </c>
      <c r="I152" s="218"/>
      <c r="J152" s="219">
        <f>ROUND(I152*H152,2)</f>
        <v>0</v>
      </c>
      <c r="K152" s="220"/>
      <c r="L152" s="46"/>
      <c r="M152" s="221" t="s">
        <v>44</v>
      </c>
      <c r="N152" s="222" t="s">
        <v>53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146</v>
      </c>
      <c r="AT152" s="225" t="s">
        <v>142</v>
      </c>
      <c r="AU152" s="225" t="s">
        <v>91</v>
      </c>
      <c r="AY152" s="18" t="s">
        <v>139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89</v>
      </c>
      <c r="BK152" s="226">
        <f>ROUND(I152*H152,2)</f>
        <v>0</v>
      </c>
      <c r="BL152" s="18" t="s">
        <v>146</v>
      </c>
      <c r="BM152" s="225" t="s">
        <v>218</v>
      </c>
    </row>
    <row r="153" s="2" customFormat="1">
      <c r="A153" s="40"/>
      <c r="B153" s="41"/>
      <c r="C153" s="42"/>
      <c r="D153" s="227" t="s">
        <v>148</v>
      </c>
      <c r="E153" s="42"/>
      <c r="F153" s="228" t="s">
        <v>219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148</v>
      </c>
      <c r="AU153" s="18" t="s">
        <v>91</v>
      </c>
    </row>
    <row r="154" s="13" customFormat="1">
      <c r="A154" s="13"/>
      <c r="B154" s="232"/>
      <c r="C154" s="233"/>
      <c r="D154" s="234" t="s">
        <v>150</v>
      </c>
      <c r="E154" s="235" t="s">
        <v>44</v>
      </c>
      <c r="F154" s="236" t="s">
        <v>172</v>
      </c>
      <c r="G154" s="233"/>
      <c r="H154" s="237">
        <v>23.100000000000001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150</v>
      </c>
      <c r="AU154" s="243" t="s">
        <v>91</v>
      </c>
      <c r="AV154" s="13" t="s">
        <v>91</v>
      </c>
      <c r="AW154" s="13" t="s">
        <v>42</v>
      </c>
      <c r="AX154" s="13" t="s">
        <v>82</v>
      </c>
      <c r="AY154" s="243" t="s">
        <v>139</v>
      </c>
    </row>
    <row r="155" s="13" customFormat="1">
      <c r="A155" s="13"/>
      <c r="B155" s="232"/>
      <c r="C155" s="233"/>
      <c r="D155" s="234" t="s">
        <v>150</v>
      </c>
      <c r="E155" s="235" t="s">
        <v>44</v>
      </c>
      <c r="F155" s="236" t="s">
        <v>173</v>
      </c>
      <c r="G155" s="233"/>
      <c r="H155" s="237">
        <v>53.514000000000003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150</v>
      </c>
      <c r="AU155" s="243" t="s">
        <v>91</v>
      </c>
      <c r="AV155" s="13" t="s">
        <v>91</v>
      </c>
      <c r="AW155" s="13" t="s">
        <v>42</v>
      </c>
      <c r="AX155" s="13" t="s">
        <v>82</v>
      </c>
      <c r="AY155" s="243" t="s">
        <v>139</v>
      </c>
    </row>
    <row r="156" s="14" customFormat="1">
      <c r="A156" s="14"/>
      <c r="B156" s="255"/>
      <c r="C156" s="256"/>
      <c r="D156" s="234" t="s">
        <v>150</v>
      </c>
      <c r="E156" s="257" t="s">
        <v>44</v>
      </c>
      <c r="F156" s="258" t="s">
        <v>167</v>
      </c>
      <c r="G156" s="256"/>
      <c r="H156" s="259">
        <v>76.614000000000004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150</v>
      </c>
      <c r="AU156" s="265" t="s">
        <v>91</v>
      </c>
      <c r="AV156" s="14" t="s">
        <v>146</v>
      </c>
      <c r="AW156" s="14" t="s">
        <v>42</v>
      </c>
      <c r="AX156" s="14" t="s">
        <v>89</v>
      </c>
      <c r="AY156" s="265" t="s">
        <v>139</v>
      </c>
    </row>
    <row r="157" s="2" customFormat="1" ht="33" customHeight="1">
      <c r="A157" s="40"/>
      <c r="B157" s="41"/>
      <c r="C157" s="213" t="s">
        <v>220</v>
      </c>
      <c r="D157" s="213" t="s">
        <v>142</v>
      </c>
      <c r="E157" s="214" t="s">
        <v>221</v>
      </c>
      <c r="F157" s="215" t="s">
        <v>222</v>
      </c>
      <c r="G157" s="216" t="s">
        <v>161</v>
      </c>
      <c r="H157" s="217">
        <v>76.614000000000004</v>
      </c>
      <c r="I157" s="218"/>
      <c r="J157" s="219">
        <f>ROUND(I157*H157,2)</f>
        <v>0</v>
      </c>
      <c r="K157" s="220"/>
      <c r="L157" s="46"/>
      <c r="M157" s="221" t="s">
        <v>44</v>
      </c>
      <c r="N157" s="222" t="s">
        <v>53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146</v>
      </c>
      <c r="AT157" s="225" t="s">
        <v>142</v>
      </c>
      <c r="AU157" s="225" t="s">
        <v>91</v>
      </c>
      <c r="AY157" s="18" t="s">
        <v>139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89</v>
      </c>
      <c r="BK157" s="226">
        <f>ROUND(I157*H157,2)</f>
        <v>0</v>
      </c>
      <c r="BL157" s="18" t="s">
        <v>146</v>
      </c>
      <c r="BM157" s="225" t="s">
        <v>223</v>
      </c>
    </row>
    <row r="158" s="2" customFormat="1">
      <c r="A158" s="40"/>
      <c r="B158" s="41"/>
      <c r="C158" s="42"/>
      <c r="D158" s="227" t="s">
        <v>148</v>
      </c>
      <c r="E158" s="42"/>
      <c r="F158" s="228" t="s">
        <v>224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148</v>
      </c>
      <c r="AU158" s="18" t="s">
        <v>91</v>
      </c>
    </row>
    <row r="159" s="13" customFormat="1">
      <c r="A159" s="13"/>
      <c r="B159" s="232"/>
      <c r="C159" s="233"/>
      <c r="D159" s="234" t="s">
        <v>150</v>
      </c>
      <c r="E159" s="235" t="s">
        <v>44</v>
      </c>
      <c r="F159" s="236" t="s">
        <v>172</v>
      </c>
      <c r="G159" s="233"/>
      <c r="H159" s="237">
        <v>23.100000000000001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150</v>
      </c>
      <c r="AU159" s="243" t="s">
        <v>91</v>
      </c>
      <c r="AV159" s="13" t="s">
        <v>91</v>
      </c>
      <c r="AW159" s="13" t="s">
        <v>42</v>
      </c>
      <c r="AX159" s="13" t="s">
        <v>82</v>
      </c>
      <c r="AY159" s="243" t="s">
        <v>139</v>
      </c>
    </row>
    <row r="160" s="13" customFormat="1">
      <c r="A160" s="13"/>
      <c r="B160" s="232"/>
      <c r="C160" s="233"/>
      <c r="D160" s="234" t="s">
        <v>150</v>
      </c>
      <c r="E160" s="235" t="s">
        <v>44</v>
      </c>
      <c r="F160" s="236" t="s">
        <v>173</v>
      </c>
      <c r="G160" s="233"/>
      <c r="H160" s="237">
        <v>53.514000000000003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150</v>
      </c>
      <c r="AU160" s="243" t="s">
        <v>91</v>
      </c>
      <c r="AV160" s="13" t="s">
        <v>91</v>
      </c>
      <c r="AW160" s="13" t="s">
        <v>42</v>
      </c>
      <c r="AX160" s="13" t="s">
        <v>82</v>
      </c>
      <c r="AY160" s="243" t="s">
        <v>139</v>
      </c>
    </row>
    <row r="161" s="14" customFormat="1">
      <c r="A161" s="14"/>
      <c r="B161" s="255"/>
      <c r="C161" s="256"/>
      <c r="D161" s="234" t="s">
        <v>150</v>
      </c>
      <c r="E161" s="257" t="s">
        <v>44</v>
      </c>
      <c r="F161" s="258" t="s">
        <v>167</v>
      </c>
      <c r="G161" s="256"/>
      <c r="H161" s="259">
        <v>76.614000000000004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150</v>
      </c>
      <c r="AU161" s="265" t="s">
        <v>91</v>
      </c>
      <c r="AV161" s="14" t="s">
        <v>146</v>
      </c>
      <c r="AW161" s="14" t="s">
        <v>42</v>
      </c>
      <c r="AX161" s="14" t="s">
        <v>89</v>
      </c>
      <c r="AY161" s="265" t="s">
        <v>139</v>
      </c>
    </row>
    <row r="162" s="2" customFormat="1" ht="33" customHeight="1">
      <c r="A162" s="40"/>
      <c r="B162" s="41"/>
      <c r="C162" s="213" t="s">
        <v>225</v>
      </c>
      <c r="D162" s="213" t="s">
        <v>142</v>
      </c>
      <c r="E162" s="214" t="s">
        <v>226</v>
      </c>
      <c r="F162" s="215" t="s">
        <v>227</v>
      </c>
      <c r="G162" s="216" t="s">
        <v>228</v>
      </c>
      <c r="H162" s="217">
        <v>0.16900000000000001</v>
      </c>
      <c r="I162" s="218"/>
      <c r="J162" s="219">
        <f>ROUND(I162*H162,2)</f>
        <v>0</v>
      </c>
      <c r="K162" s="220"/>
      <c r="L162" s="46"/>
      <c r="M162" s="221" t="s">
        <v>44</v>
      </c>
      <c r="N162" s="222" t="s">
        <v>53</v>
      </c>
      <c r="O162" s="86"/>
      <c r="P162" s="223">
        <f>O162*H162</f>
        <v>0</v>
      </c>
      <c r="Q162" s="223">
        <v>2.3010199999999998</v>
      </c>
      <c r="R162" s="223">
        <f>Q162*H162</f>
        <v>0.38887238000000002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146</v>
      </c>
      <c r="AT162" s="225" t="s">
        <v>142</v>
      </c>
      <c r="AU162" s="225" t="s">
        <v>91</v>
      </c>
      <c r="AY162" s="18" t="s">
        <v>139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89</v>
      </c>
      <c r="BK162" s="226">
        <f>ROUND(I162*H162,2)</f>
        <v>0</v>
      </c>
      <c r="BL162" s="18" t="s">
        <v>146</v>
      </c>
      <c r="BM162" s="225" t="s">
        <v>229</v>
      </c>
    </row>
    <row r="163" s="2" customFormat="1">
      <c r="A163" s="40"/>
      <c r="B163" s="41"/>
      <c r="C163" s="42"/>
      <c r="D163" s="227" t="s">
        <v>148</v>
      </c>
      <c r="E163" s="42"/>
      <c r="F163" s="228" t="s">
        <v>230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148</v>
      </c>
      <c r="AU163" s="18" t="s">
        <v>91</v>
      </c>
    </row>
    <row r="164" s="13" customFormat="1">
      <c r="A164" s="13"/>
      <c r="B164" s="232"/>
      <c r="C164" s="233"/>
      <c r="D164" s="234" t="s">
        <v>150</v>
      </c>
      <c r="E164" s="235" t="s">
        <v>44</v>
      </c>
      <c r="F164" s="236" t="s">
        <v>231</v>
      </c>
      <c r="G164" s="233"/>
      <c r="H164" s="237">
        <v>0.16900000000000001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150</v>
      </c>
      <c r="AU164" s="243" t="s">
        <v>91</v>
      </c>
      <c r="AV164" s="13" t="s">
        <v>91</v>
      </c>
      <c r="AW164" s="13" t="s">
        <v>42</v>
      </c>
      <c r="AX164" s="13" t="s">
        <v>89</v>
      </c>
      <c r="AY164" s="243" t="s">
        <v>139</v>
      </c>
    </row>
    <row r="165" s="2" customFormat="1" ht="33" customHeight="1">
      <c r="A165" s="40"/>
      <c r="B165" s="41"/>
      <c r="C165" s="213" t="s">
        <v>8</v>
      </c>
      <c r="D165" s="213" t="s">
        <v>142</v>
      </c>
      <c r="E165" s="214" t="s">
        <v>232</v>
      </c>
      <c r="F165" s="215" t="s">
        <v>233</v>
      </c>
      <c r="G165" s="216" t="s">
        <v>228</v>
      </c>
      <c r="H165" s="217">
        <v>0.16900000000000001</v>
      </c>
      <c r="I165" s="218"/>
      <c r="J165" s="219">
        <f>ROUND(I165*H165,2)</f>
        <v>0</v>
      </c>
      <c r="K165" s="220"/>
      <c r="L165" s="46"/>
      <c r="M165" s="221" t="s">
        <v>44</v>
      </c>
      <c r="N165" s="222" t="s">
        <v>53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146</v>
      </c>
      <c r="AT165" s="225" t="s">
        <v>142</v>
      </c>
      <c r="AU165" s="225" t="s">
        <v>91</v>
      </c>
      <c r="AY165" s="18" t="s">
        <v>139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89</v>
      </c>
      <c r="BK165" s="226">
        <f>ROUND(I165*H165,2)</f>
        <v>0</v>
      </c>
      <c r="BL165" s="18" t="s">
        <v>146</v>
      </c>
      <c r="BM165" s="225" t="s">
        <v>234</v>
      </c>
    </row>
    <row r="166" s="2" customFormat="1">
      <c r="A166" s="40"/>
      <c r="B166" s="41"/>
      <c r="C166" s="42"/>
      <c r="D166" s="227" t="s">
        <v>148</v>
      </c>
      <c r="E166" s="42"/>
      <c r="F166" s="228" t="s">
        <v>235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148</v>
      </c>
      <c r="AU166" s="18" t="s">
        <v>91</v>
      </c>
    </row>
    <row r="167" s="13" customFormat="1">
      <c r="A167" s="13"/>
      <c r="B167" s="232"/>
      <c r="C167" s="233"/>
      <c r="D167" s="234" t="s">
        <v>150</v>
      </c>
      <c r="E167" s="235" t="s">
        <v>44</v>
      </c>
      <c r="F167" s="236" t="s">
        <v>231</v>
      </c>
      <c r="G167" s="233"/>
      <c r="H167" s="237">
        <v>0.16900000000000001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150</v>
      </c>
      <c r="AU167" s="243" t="s">
        <v>91</v>
      </c>
      <c r="AV167" s="13" t="s">
        <v>91</v>
      </c>
      <c r="AW167" s="13" t="s">
        <v>42</v>
      </c>
      <c r="AX167" s="13" t="s">
        <v>89</v>
      </c>
      <c r="AY167" s="243" t="s">
        <v>139</v>
      </c>
    </row>
    <row r="168" s="2" customFormat="1" ht="33" customHeight="1">
      <c r="A168" s="40"/>
      <c r="B168" s="41"/>
      <c r="C168" s="213" t="s">
        <v>236</v>
      </c>
      <c r="D168" s="213" t="s">
        <v>142</v>
      </c>
      <c r="E168" s="214" t="s">
        <v>237</v>
      </c>
      <c r="F168" s="215" t="s">
        <v>238</v>
      </c>
      <c r="G168" s="216" t="s">
        <v>228</v>
      </c>
      <c r="H168" s="217">
        <v>0.16900000000000001</v>
      </c>
      <c r="I168" s="218"/>
      <c r="J168" s="219">
        <f>ROUND(I168*H168,2)</f>
        <v>0</v>
      </c>
      <c r="K168" s="220"/>
      <c r="L168" s="46"/>
      <c r="M168" s="221" t="s">
        <v>44</v>
      </c>
      <c r="N168" s="222" t="s">
        <v>53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146</v>
      </c>
      <c r="AT168" s="225" t="s">
        <v>142</v>
      </c>
      <c r="AU168" s="225" t="s">
        <v>91</v>
      </c>
      <c r="AY168" s="18" t="s">
        <v>139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89</v>
      </c>
      <c r="BK168" s="226">
        <f>ROUND(I168*H168,2)</f>
        <v>0</v>
      </c>
      <c r="BL168" s="18" t="s">
        <v>146</v>
      </c>
      <c r="BM168" s="225" t="s">
        <v>239</v>
      </c>
    </row>
    <row r="169" s="2" customFormat="1">
      <c r="A169" s="40"/>
      <c r="B169" s="41"/>
      <c r="C169" s="42"/>
      <c r="D169" s="227" t="s">
        <v>148</v>
      </c>
      <c r="E169" s="42"/>
      <c r="F169" s="228" t="s">
        <v>240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148</v>
      </c>
      <c r="AU169" s="18" t="s">
        <v>91</v>
      </c>
    </row>
    <row r="170" s="13" customFormat="1">
      <c r="A170" s="13"/>
      <c r="B170" s="232"/>
      <c r="C170" s="233"/>
      <c r="D170" s="234" t="s">
        <v>150</v>
      </c>
      <c r="E170" s="235" t="s">
        <v>44</v>
      </c>
      <c r="F170" s="236" t="s">
        <v>231</v>
      </c>
      <c r="G170" s="233"/>
      <c r="H170" s="237">
        <v>0.16900000000000001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150</v>
      </c>
      <c r="AU170" s="243" t="s">
        <v>91</v>
      </c>
      <c r="AV170" s="13" t="s">
        <v>91</v>
      </c>
      <c r="AW170" s="13" t="s">
        <v>42</v>
      </c>
      <c r="AX170" s="13" t="s">
        <v>89</v>
      </c>
      <c r="AY170" s="243" t="s">
        <v>139</v>
      </c>
    </row>
    <row r="171" s="12" customFormat="1" ht="22.8" customHeight="1">
      <c r="A171" s="12"/>
      <c r="B171" s="197"/>
      <c r="C171" s="198"/>
      <c r="D171" s="199" t="s">
        <v>81</v>
      </c>
      <c r="E171" s="211" t="s">
        <v>194</v>
      </c>
      <c r="F171" s="211" t="s">
        <v>241</v>
      </c>
      <c r="G171" s="198"/>
      <c r="H171" s="198"/>
      <c r="I171" s="201"/>
      <c r="J171" s="212">
        <f>BK171</f>
        <v>0</v>
      </c>
      <c r="K171" s="198"/>
      <c r="L171" s="203"/>
      <c r="M171" s="204"/>
      <c r="N171" s="205"/>
      <c r="O171" s="205"/>
      <c r="P171" s="206">
        <f>SUM(P172:P267)</f>
        <v>0</v>
      </c>
      <c r="Q171" s="205"/>
      <c r="R171" s="206">
        <f>SUM(R172:R267)</f>
        <v>0.041870399999999995</v>
      </c>
      <c r="S171" s="205"/>
      <c r="T171" s="207">
        <f>SUM(T172:T267)</f>
        <v>15.384107999999998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89</v>
      </c>
      <c r="AT171" s="209" t="s">
        <v>81</v>
      </c>
      <c r="AU171" s="209" t="s">
        <v>89</v>
      </c>
      <c r="AY171" s="208" t="s">
        <v>139</v>
      </c>
      <c r="BK171" s="210">
        <f>SUM(BK172:BK267)</f>
        <v>0</v>
      </c>
    </row>
    <row r="172" s="2" customFormat="1" ht="49.05" customHeight="1">
      <c r="A172" s="40"/>
      <c r="B172" s="41"/>
      <c r="C172" s="213" t="s">
        <v>242</v>
      </c>
      <c r="D172" s="213" t="s">
        <v>142</v>
      </c>
      <c r="E172" s="214" t="s">
        <v>243</v>
      </c>
      <c r="F172" s="215" t="s">
        <v>244</v>
      </c>
      <c r="G172" s="216" t="s">
        <v>161</v>
      </c>
      <c r="H172" s="217">
        <v>2185.0300000000002</v>
      </c>
      <c r="I172" s="218"/>
      <c r="J172" s="219">
        <f>ROUND(I172*H172,2)</f>
        <v>0</v>
      </c>
      <c r="K172" s="220"/>
      <c r="L172" s="46"/>
      <c r="M172" s="221" t="s">
        <v>44</v>
      </c>
      <c r="N172" s="222" t="s">
        <v>53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146</v>
      </c>
      <c r="AT172" s="225" t="s">
        <v>142</v>
      </c>
      <c r="AU172" s="225" t="s">
        <v>91</v>
      </c>
      <c r="AY172" s="18" t="s">
        <v>139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89</v>
      </c>
      <c r="BK172" s="226">
        <f>ROUND(I172*H172,2)</f>
        <v>0</v>
      </c>
      <c r="BL172" s="18" t="s">
        <v>146</v>
      </c>
      <c r="BM172" s="225" t="s">
        <v>245</v>
      </c>
    </row>
    <row r="173" s="2" customFormat="1">
      <c r="A173" s="40"/>
      <c r="B173" s="41"/>
      <c r="C173" s="42"/>
      <c r="D173" s="227" t="s">
        <v>148</v>
      </c>
      <c r="E173" s="42"/>
      <c r="F173" s="228" t="s">
        <v>246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148</v>
      </c>
      <c r="AU173" s="18" t="s">
        <v>91</v>
      </c>
    </row>
    <row r="174" s="13" customFormat="1">
      <c r="A174" s="13"/>
      <c r="B174" s="232"/>
      <c r="C174" s="233"/>
      <c r="D174" s="234" t="s">
        <v>150</v>
      </c>
      <c r="E174" s="235" t="s">
        <v>44</v>
      </c>
      <c r="F174" s="236" t="s">
        <v>247</v>
      </c>
      <c r="G174" s="233"/>
      <c r="H174" s="237">
        <v>1375.3599999999999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150</v>
      </c>
      <c r="AU174" s="243" t="s">
        <v>91</v>
      </c>
      <c r="AV174" s="13" t="s">
        <v>91</v>
      </c>
      <c r="AW174" s="13" t="s">
        <v>42</v>
      </c>
      <c r="AX174" s="13" t="s">
        <v>82</v>
      </c>
      <c r="AY174" s="243" t="s">
        <v>139</v>
      </c>
    </row>
    <row r="175" s="13" customFormat="1">
      <c r="A175" s="13"/>
      <c r="B175" s="232"/>
      <c r="C175" s="233"/>
      <c r="D175" s="234" t="s">
        <v>150</v>
      </c>
      <c r="E175" s="235" t="s">
        <v>44</v>
      </c>
      <c r="F175" s="236" t="s">
        <v>248</v>
      </c>
      <c r="G175" s="233"/>
      <c r="H175" s="237">
        <v>809.66999999999996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150</v>
      </c>
      <c r="AU175" s="243" t="s">
        <v>91</v>
      </c>
      <c r="AV175" s="13" t="s">
        <v>91</v>
      </c>
      <c r="AW175" s="13" t="s">
        <v>42</v>
      </c>
      <c r="AX175" s="13" t="s">
        <v>82</v>
      </c>
      <c r="AY175" s="243" t="s">
        <v>139</v>
      </c>
    </row>
    <row r="176" s="14" customFormat="1">
      <c r="A176" s="14"/>
      <c r="B176" s="255"/>
      <c r="C176" s="256"/>
      <c r="D176" s="234" t="s">
        <v>150</v>
      </c>
      <c r="E176" s="257" t="s">
        <v>44</v>
      </c>
      <c r="F176" s="258" t="s">
        <v>167</v>
      </c>
      <c r="G176" s="256"/>
      <c r="H176" s="259">
        <v>2185.0300000000002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150</v>
      </c>
      <c r="AU176" s="265" t="s">
        <v>91</v>
      </c>
      <c r="AV176" s="14" t="s">
        <v>146</v>
      </c>
      <c r="AW176" s="14" t="s">
        <v>42</v>
      </c>
      <c r="AX176" s="14" t="s">
        <v>89</v>
      </c>
      <c r="AY176" s="265" t="s">
        <v>139</v>
      </c>
    </row>
    <row r="177" s="2" customFormat="1" ht="49.05" customHeight="1">
      <c r="A177" s="40"/>
      <c r="B177" s="41"/>
      <c r="C177" s="213" t="s">
        <v>249</v>
      </c>
      <c r="D177" s="213" t="s">
        <v>142</v>
      </c>
      <c r="E177" s="214" t="s">
        <v>250</v>
      </c>
      <c r="F177" s="215" t="s">
        <v>251</v>
      </c>
      <c r="G177" s="216" t="s">
        <v>161</v>
      </c>
      <c r="H177" s="217">
        <v>65550.899999999994</v>
      </c>
      <c r="I177" s="218"/>
      <c r="J177" s="219">
        <f>ROUND(I177*H177,2)</f>
        <v>0</v>
      </c>
      <c r="K177" s="220"/>
      <c r="L177" s="46"/>
      <c r="M177" s="221" t="s">
        <v>44</v>
      </c>
      <c r="N177" s="222" t="s">
        <v>53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146</v>
      </c>
      <c r="AT177" s="225" t="s">
        <v>142</v>
      </c>
      <c r="AU177" s="225" t="s">
        <v>91</v>
      </c>
      <c r="AY177" s="18" t="s">
        <v>139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89</v>
      </c>
      <c r="BK177" s="226">
        <f>ROUND(I177*H177,2)</f>
        <v>0</v>
      </c>
      <c r="BL177" s="18" t="s">
        <v>146</v>
      </c>
      <c r="BM177" s="225" t="s">
        <v>252</v>
      </c>
    </row>
    <row r="178" s="2" customFormat="1">
      <c r="A178" s="40"/>
      <c r="B178" s="41"/>
      <c r="C178" s="42"/>
      <c r="D178" s="227" t="s">
        <v>148</v>
      </c>
      <c r="E178" s="42"/>
      <c r="F178" s="228" t="s">
        <v>253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148</v>
      </c>
      <c r="AU178" s="18" t="s">
        <v>91</v>
      </c>
    </row>
    <row r="179" s="13" customFormat="1">
      <c r="A179" s="13"/>
      <c r="B179" s="232"/>
      <c r="C179" s="233"/>
      <c r="D179" s="234" t="s">
        <v>150</v>
      </c>
      <c r="E179" s="235" t="s">
        <v>44</v>
      </c>
      <c r="F179" s="236" t="s">
        <v>254</v>
      </c>
      <c r="G179" s="233"/>
      <c r="H179" s="237">
        <v>41260.800000000003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150</v>
      </c>
      <c r="AU179" s="243" t="s">
        <v>91</v>
      </c>
      <c r="AV179" s="13" t="s">
        <v>91</v>
      </c>
      <c r="AW179" s="13" t="s">
        <v>42</v>
      </c>
      <c r="AX179" s="13" t="s">
        <v>82</v>
      </c>
      <c r="AY179" s="243" t="s">
        <v>139</v>
      </c>
    </row>
    <row r="180" s="13" customFormat="1">
      <c r="A180" s="13"/>
      <c r="B180" s="232"/>
      <c r="C180" s="233"/>
      <c r="D180" s="234" t="s">
        <v>150</v>
      </c>
      <c r="E180" s="235" t="s">
        <v>44</v>
      </c>
      <c r="F180" s="236" t="s">
        <v>255</v>
      </c>
      <c r="G180" s="233"/>
      <c r="H180" s="237">
        <v>24290.099999999999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150</v>
      </c>
      <c r="AU180" s="243" t="s">
        <v>91</v>
      </c>
      <c r="AV180" s="13" t="s">
        <v>91</v>
      </c>
      <c r="AW180" s="13" t="s">
        <v>42</v>
      </c>
      <c r="AX180" s="13" t="s">
        <v>82</v>
      </c>
      <c r="AY180" s="243" t="s">
        <v>139</v>
      </c>
    </row>
    <row r="181" s="14" customFormat="1">
      <c r="A181" s="14"/>
      <c r="B181" s="255"/>
      <c r="C181" s="256"/>
      <c r="D181" s="234" t="s">
        <v>150</v>
      </c>
      <c r="E181" s="257" t="s">
        <v>44</v>
      </c>
      <c r="F181" s="258" t="s">
        <v>167</v>
      </c>
      <c r="G181" s="256"/>
      <c r="H181" s="259">
        <v>65550.899999999994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150</v>
      </c>
      <c r="AU181" s="265" t="s">
        <v>91</v>
      </c>
      <c r="AV181" s="14" t="s">
        <v>146</v>
      </c>
      <c r="AW181" s="14" t="s">
        <v>42</v>
      </c>
      <c r="AX181" s="14" t="s">
        <v>89</v>
      </c>
      <c r="AY181" s="265" t="s">
        <v>139</v>
      </c>
    </row>
    <row r="182" s="2" customFormat="1" ht="49.05" customHeight="1">
      <c r="A182" s="40"/>
      <c r="B182" s="41"/>
      <c r="C182" s="213" t="s">
        <v>256</v>
      </c>
      <c r="D182" s="213" t="s">
        <v>142</v>
      </c>
      <c r="E182" s="214" t="s">
        <v>257</v>
      </c>
      <c r="F182" s="215" t="s">
        <v>258</v>
      </c>
      <c r="G182" s="216" t="s">
        <v>161</v>
      </c>
      <c r="H182" s="217">
        <v>2185.0300000000002</v>
      </c>
      <c r="I182" s="218"/>
      <c r="J182" s="219">
        <f>ROUND(I182*H182,2)</f>
        <v>0</v>
      </c>
      <c r="K182" s="220"/>
      <c r="L182" s="46"/>
      <c r="M182" s="221" t="s">
        <v>44</v>
      </c>
      <c r="N182" s="222" t="s">
        <v>53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146</v>
      </c>
      <c r="AT182" s="225" t="s">
        <v>142</v>
      </c>
      <c r="AU182" s="225" t="s">
        <v>91</v>
      </c>
      <c r="AY182" s="18" t="s">
        <v>139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89</v>
      </c>
      <c r="BK182" s="226">
        <f>ROUND(I182*H182,2)</f>
        <v>0</v>
      </c>
      <c r="BL182" s="18" t="s">
        <v>146</v>
      </c>
      <c r="BM182" s="225" t="s">
        <v>259</v>
      </c>
    </row>
    <row r="183" s="2" customFormat="1">
      <c r="A183" s="40"/>
      <c r="B183" s="41"/>
      <c r="C183" s="42"/>
      <c r="D183" s="227" t="s">
        <v>148</v>
      </c>
      <c r="E183" s="42"/>
      <c r="F183" s="228" t="s">
        <v>260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148</v>
      </c>
      <c r="AU183" s="18" t="s">
        <v>91</v>
      </c>
    </row>
    <row r="184" s="13" customFormat="1">
      <c r="A184" s="13"/>
      <c r="B184" s="232"/>
      <c r="C184" s="233"/>
      <c r="D184" s="234" t="s">
        <v>150</v>
      </c>
      <c r="E184" s="235" t="s">
        <v>44</v>
      </c>
      <c r="F184" s="236" t="s">
        <v>247</v>
      </c>
      <c r="G184" s="233"/>
      <c r="H184" s="237">
        <v>1375.3599999999999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150</v>
      </c>
      <c r="AU184" s="243" t="s">
        <v>91</v>
      </c>
      <c r="AV184" s="13" t="s">
        <v>91</v>
      </c>
      <c r="AW184" s="13" t="s">
        <v>42</v>
      </c>
      <c r="AX184" s="13" t="s">
        <v>82</v>
      </c>
      <c r="AY184" s="243" t="s">
        <v>139</v>
      </c>
    </row>
    <row r="185" s="13" customFormat="1">
      <c r="A185" s="13"/>
      <c r="B185" s="232"/>
      <c r="C185" s="233"/>
      <c r="D185" s="234" t="s">
        <v>150</v>
      </c>
      <c r="E185" s="235" t="s">
        <v>44</v>
      </c>
      <c r="F185" s="236" t="s">
        <v>248</v>
      </c>
      <c r="G185" s="233"/>
      <c r="H185" s="237">
        <v>809.66999999999996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150</v>
      </c>
      <c r="AU185" s="243" t="s">
        <v>91</v>
      </c>
      <c r="AV185" s="13" t="s">
        <v>91</v>
      </c>
      <c r="AW185" s="13" t="s">
        <v>42</v>
      </c>
      <c r="AX185" s="13" t="s">
        <v>82</v>
      </c>
      <c r="AY185" s="243" t="s">
        <v>139</v>
      </c>
    </row>
    <row r="186" s="14" customFormat="1">
      <c r="A186" s="14"/>
      <c r="B186" s="255"/>
      <c r="C186" s="256"/>
      <c r="D186" s="234" t="s">
        <v>150</v>
      </c>
      <c r="E186" s="257" t="s">
        <v>44</v>
      </c>
      <c r="F186" s="258" t="s">
        <v>167</v>
      </c>
      <c r="G186" s="256"/>
      <c r="H186" s="259">
        <v>2185.0300000000002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5" t="s">
        <v>150</v>
      </c>
      <c r="AU186" s="265" t="s">
        <v>91</v>
      </c>
      <c r="AV186" s="14" t="s">
        <v>146</v>
      </c>
      <c r="AW186" s="14" t="s">
        <v>42</v>
      </c>
      <c r="AX186" s="14" t="s">
        <v>89</v>
      </c>
      <c r="AY186" s="265" t="s">
        <v>139</v>
      </c>
    </row>
    <row r="187" s="2" customFormat="1" ht="24.15" customHeight="1">
      <c r="A187" s="40"/>
      <c r="B187" s="41"/>
      <c r="C187" s="213" t="s">
        <v>261</v>
      </c>
      <c r="D187" s="213" t="s">
        <v>142</v>
      </c>
      <c r="E187" s="214" t="s">
        <v>262</v>
      </c>
      <c r="F187" s="215" t="s">
        <v>263</v>
      </c>
      <c r="G187" s="216" t="s">
        <v>161</v>
      </c>
      <c r="H187" s="217">
        <v>1375.3599999999999</v>
      </c>
      <c r="I187" s="218"/>
      <c r="J187" s="219">
        <f>ROUND(I187*H187,2)</f>
        <v>0</v>
      </c>
      <c r="K187" s="220"/>
      <c r="L187" s="46"/>
      <c r="M187" s="221" t="s">
        <v>44</v>
      </c>
      <c r="N187" s="222" t="s">
        <v>53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146</v>
      </c>
      <c r="AT187" s="225" t="s">
        <v>142</v>
      </c>
      <c r="AU187" s="225" t="s">
        <v>91</v>
      </c>
      <c r="AY187" s="18" t="s">
        <v>139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89</v>
      </c>
      <c r="BK187" s="226">
        <f>ROUND(I187*H187,2)</f>
        <v>0</v>
      </c>
      <c r="BL187" s="18" t="s">
        <v>146</v>
      </c>
      <c r="BM187" s="225" t="s">
        <v>264</v>
      </c>
    </row>
    <row r="188" s="2" customFormat="1">
      <c r="A188" s="40"/>
      <c r="B188" s="41"/>
      <c r="C188" s="42"/>
      <c r="D188" s="227" t="s">
        <v>148</v>
      </c>
      <c r="E188" s="42"/>
      <c r="F188" s="228" t="s">
        <v>265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148</v>
      </c>
      <c r="AU188" s="18" t="s">
        <v>91</v>
      </c>
    </row>
    <row r="189" s="13" customFormat="1">
      <c r="A189" s="13"/>
      <c r="B189" s="232"/>
      <c r="C189" s="233"/>
      <c r="D189" s="234" t="s">
        <v>150</v>
      </c>
      <c r="E189" s="235" t="s">
        <v>44</v>
      </c>
      <c r="F189" s="236" t="s">
        <v>247</v>
      </c>
      <c r="G189" s="233"/>
      <c r="H189" s="237">
        <v>1375.3599999999999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150</v>
      </c>
      <c r="AU189" s="243" t="s">
        <v>91</v>
      </c>
      <c r="AV189" s="13" t="s">
        <v>91</v>
      </c>
      <c r="AW189" s="13" t="s">
        <v>42</v>
      </c>
      <c r="AX189" s="13" t="s">
        <v>89</v>
      </c>
      <c r="AY189" s="243" t="s">
        <v>139</v>
      </c>
    </row>
    <row r="190" s="2" customFormat="1" ht="24.15" customHeight="1">
      <c r="A190" s="40"/>
      <c r="B190" s="41"/>
      <c r="C190" s="213" t="s">
        <v>7</v>
      </c>
      <c r="D190" s="213" t="s">
        <v>142</v>
      </c>
      <c r="E190" s="214" t="s">
        <v>266</v>
      </c>
      <c r="F190" s="215" t="s">
        <v>267</v>
      </c>
      <c r="G190" s="216" t="s">
        <v>161</v>
      </c>
      <c r="H190" s="217">
        <v>41260.800000000003</v>
      </c>
      <c r="I190" s="218"/>
      <c r="J190" s="219">
        <f>ROUND(I190*H190,2)</f>
        <v>0</v>
      </c>
      <c r="K190" s="220"/>
      <c r="L190" s="46"/>
      <c r="M190" s="221" t="s">
        <v>44</v>
      </c>
      <c r="N190" s="222" t="s">
        <v>53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146</v>
      </c>
      <c r="AT190" s="225" t="s">
        <v>142</v>
      </c>
      <c r="AU190" s="225" t="s">
        <v>91</v>
      </c>
      <c r="AY190" s="18" t="s">
        <v>139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89</v>
      </c>
      <c r="BK190" s="226">
        <f>ROUND(I190*H190,2)</f>
        <v>0</v>
      </c>
      <c r="BL190" s="18" t="s">
        <v>146</v>
      </c>
      <c r="BM190" s="225" t="s">
        <v>268</v>
      </c>
    </row>
    <row r="191" s="2" customFormat="1">
      <c r="A191" s="40"/>
      <c r="B191" s="41"/>
      <c r="C191" s="42"/>
      <c r="D191" s="227" t="s">
        <v>148</v>
      </c>
      <c r="E191" s="42"/>
      <c r="F191" s="228" t="s">
        <v>269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148</v>
      </c>
      <c r="AU191" s="18" t="s">
        <v>91</v>
      </c>
    </row>
    <row r="192" s="13" customFormat="1">
      <c r="A192" s="13"/>
      <c r="B192" s="232"/>
      <c r="C192" s="233"/>
      <c r="D192" s="234" t="s">
        <v>150</v>
      </c>
      <c r="E192" s="235" t="s">
        <v>44</v>
      </c>
      <c r="F192" s="236" t="s">
        <v>254</v>
      </c>
      <c r="G192" s="233"/>
      <c r="H192" s="237">
        <v>41260.800000000003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150</v>
      </c>
      <c r="AU192" s="243" t="s">
        <v>91</v>
      </c>
      <c r="AV192" s="13" t="s">
        <v>91</v>
      </c>
      <c r="AW192" s="13" t="s">
        <v>42</v>
      </c>
      <c r="AX192" s="13" t="s">
        <v>89</v>
      </c>
      <c r="AY192" s="243" t="s">
        <v>139</v>
      </c>
    </row>
    <row r="193" s="2" customFormat="1" ht="24.15" customHeight="1">
      <c r="A193" s="40"/>
      <c r="B193" s="41"/>
      <c r="C193" s="213" t="s">
        <v>270</v>
      </c>
      <c r="D193" s="213" t="s">
        <v>142</v>
      </c>
      <c r="E193" s="214" t="s">
        <v>271</v>
      </c>
      <c r="F193" s="215" t="s">
        <v>272</v>
      </c>
      <c r="G193" s="216" t="s">
        <v>161</v>
      </c>
      <c r="H193" s="217">
        <v>1375.3599999999999</v>
      </c>
      <c r="I193" s="218"/>
      <c r="J193" s="219">
        <f>ROUND(I193*H193,2)</f>
        <v>0</v>
      </c>
      <c r="K193" s="220"/>
      <c r="L193" s="46"/>
      <c r="M193" s="221" t="s">
        <v>44</v>
      </c>
      <c r="N193" s="222" t="s">
        <v>53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146</v>
      </c>
      <c r="AT193" s="225" t="s">
        <v>142</v>
      </c>
      <c r="AU193" s="225" t="s">
        <v>91</v>
      </c>
      <c r="AY193" s="18" t="s">
        <v>139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89</v>
      </c>
      <c r="BK193" s="226">
        <f>ROUND(I193*H193,2)</f>
        <v>0</v>
      </c>
      <c r="BL193" s="18" t="s">
        <v>146</v>
      </c>
      <c r="BM193" s="225" t="s">
        <v>273</v>
      </c>
    </row>
    <row r="194" s="2" customFormat="1">
      <c r="A194" s="40"/>
      <c r="B194" s="41"/>
      <c r="C194" s="42"/>
      <c r="D194" s="227" t="s">
        <v>148</v>
      </c>
      <c r="E194" s="42"/>
      <c r="F194" s="228" t="s">
        <v>274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148</v>
      </c>
      <c r="AU194" s="18" t="s">
        <v>91</v>
      </c>
    </row>
    <row r="195" s="13" customFormat="1">
      <c r="A195" s="13"/>
      <c r="B195" s="232"/>
      <c r="C195" s="233"/>
      <c r="D195" s="234" t="s">
        <v>150</v>
      </c>
      <c r="E195" s="235" t="s">
        <v>44</v>
      </c>
      <c r="F195" s="236" t="s">
        <v>247</v>
      </c>
      <c r="G195" s="233"/>
      <c r="H195" s="237">
        <v>1375.3599999999999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150</v>
      </c>
      <c r="AU195" s="243" t="s">
        <v>91</v>
      </c>
      <c r="AV195" s="13" t="s">
        <v>91</v>
      </c>
      <c r="AW195" s="13" t="s">
        <v>42</v>
      </c>
      <c r="AX195" s="13" t="s">
        <v>89</v>
      </c>
      <c r="AY195" s="243" t="s">
        <v>139</v>
      </c>
    </row>
    <row r="196" s="2" customFormat="1" ht="24.15" customHeight="1">
      <c r="A196" s="40"/>
      <c r="B196" s="41"/>
      <c r="C196" s="213" t="s">
        <v>275</v>
      </c>
      <c r="D196" s="213" t="s">
        <v>142</v>
      </c>
      <c r="E196" s="214" t="s">
        <v>276</v>
      </c>
      <c r="F196" s="215" t="s">
        <v>277</v>
      </c>
      <c r="G196" s="216" t="s">
        <v>197</v>
      </c>
      <c r="H196" s="217">
        <v>4.5</v>
      </c>
      <c r="I196" s="218"/>
      <c r="J196" s="219">
        <f>ROUND(I196*H196,2)</f>
        <v>0</v>
      </c>
      <c r="K196" s="220"/>
      <c r="L196" s="46"/>
      <c r="M196" s="221" t="s">
        <v>44</v>
      </c>
      <c r="N196" s="222" t="s">
        <v>53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146</v>
      </c>
      <c r="AT196" s="225" t="s">
        <v>142</v>
      </c>
      <c r="AU196" s="225" t="s">
        <v>91</v>
      </c>
      <c r="AY196" s="18" t="s">
        <v>139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89</v>
      </c>
      <c r="BK196" s="226">
        <f>ROUND(I196*H196,2)</f>
        <v>0</v>
      </c>
      <c r="BL196" s="18" t="s">
        <v>146</v>
      </c>
      <c r="BM196" s="225" t="s">
        <v>278</v>
      </c>
    </row>
    <row r="197" s="2" customFormat="1">
      <c r="A197" s="40"/>
      <c r="B197" s="41"/>
      <c r="C197" s="42"/>
      <c r="D197" s="227" t="s">
        <v>148</v>
      </c>
      <c r="E197" s="42"/>
      <c r="F197" s="228" t="s">
        <v>279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148</v>
      </c>
      <c r="AU197" s="18" t="s">
        <v>91</v>
      </c>
    </row>
    <row r="198" s="13" customFormat="1">
      <c r="A198" s="13"/>
      <c r="B198" s="232"/>
      <c r="C198" s="233"/>
      <c r="D198" s="234" t="s">
        <v>150</v>
      </c>
      <c r="E198" s="235" t="s">
        <v>44</v>
      </c>
      <c r="F198" s="236" t="s">
        <v>280</v>
      </c>
      <c r="G198" s="233"/>
      <c r="H198" s="237">
        <v>4.5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150</v>
      </c>
      <c r="AU198" s="243" t="s">
        <v>91</v>
      </c>
      <c r="AV198" s="13" t="s">
        <v>91</v>
      </c>
      <c r="AW198" s="13" t="s">
        <v>42</v>
      </c>
      <c r="AX198" s="13" t="s">
        <v>89</v>
      </c>
      <c r="AY198" s="243" t="s">
        <v>139</v>
      </c>
    </row>
    <row r="199" s="2" customFormat="1" ht="33" customHeight="1">
      <c r="A199" s="40"/>
      <c r="B199" s="41"/>
      <c r="C199" s="213" t="s">
        <v>281</v>
      </c>
      <c r="D199" s="213" t="s">
        <v>142</v>
      </c>
      <c r="E199" s="214" t="s">
        <v>282</v>
      </c>
      <c r="F199" s="215" t="s">
        <v>283</v>
      </c>
      <c r="G199" s="216" t="s">
        <v>197</v>
      </c>
      <c r="H199" s="217">
        <v>135</v>
      </c>
      <c r="I199" s="218"/>
      <c r="J199" s="219">
        <f>ROUND(I199*H199,2)</f>
        <v>0</v>
      </c>
      <c r="K199" s="220"/>
      <c r="L199" s="46"/>
      <c r="M199" s="221" t="s">
        <v>44</v>
      </c>
      <c r="N199" s="222" t="s">
        <v>53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146</v>
      </c>
      <c r="AT199" s="225" t="s">
        <v>142</v>
      </c>
      <c r="AU199" s="225" t="s">
        <v>91</v>
      </c>
      <c r="AY199" s="18" t="s">
        <v>139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89</v>
      </c>
      <c r="BK199" s="226">
        <f>ROUND(I199*H199,2)</f>
        <v>0</v>
      </c>
      <c r="BL199" s="18" t="s">
        <v>146</v>
      </c>
      <c r="BM199" s="225" t="s">
        <v>284</v>
      </c>
    </row>
    <row r="200" s="2" customFormat="1">
      <c r="A200" s="40"/>
      <c r="B200" s="41"/>
      <c r="C200" s="42"/>
      <c r="D200" s="227" t="s">
        <v>148</v>
      </c>
      <c r="E200" s="42"/>
      <c r="F200" s="228" t="s">
        <v>285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148</v>
      </c>
      <c r="AU200" s="18" t="s">
        <v>91</v>
      </c>
    </row>
    <row r="201" s="13" customFormat="1">
      <c r="A201" s="13"/>
      <c r="B201" s="232"/>
      <c r="C201" s="233"/>
      <c r="D201" s="234" t="s">
        <v>150</v>
      </c>
      <c r="E201" s="235" t="s">
        <v>44</v>
      </c>
      <c r="F201" s="236" t="s">
        <v>286</v>
      </c>
      <c r="G201" s="233"/>
      <c r="H201" s="237">
        <v>135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150</v>
      </c>
      <c r="AU201" s="243" t="s">
        <v>91</v>
      </c>
      <c r="AV201" s="13" t="s">
        <v>91</v>
      </c>
      <c r="AW201" s="13" t="s">
        <v>42</v>
      </c>
      <c r="AX201" s="13" t="s">
        <v>89</v>
      </c>
      <c r="AY201" s="243" t="s">
        <v>139</v>
      </c>
    </row>
    <row r="202" s="2" customFormat="1" ht="24.15" customHeight="1">
      <c r="A202" s="40"/>
      <c r="B202" s="41"/>
      <c r="C202" s="213" t="s">
        <v>287</v>
      </c>
      <c r="D202" s="213" t="s">
        <v>142</v>
      </c>
      <c r="E202" s="214" t="s">
        <v>288</v>
      </c>
      <c r="F202" s="215" t="s">
        <v>289</v>
      </c>
      <c r="G202" s="216" t="s">
        <v>197</v>
      </c>
      <c r="H202" s="217">
        <v>4.5</v>
      </c>
      <c r="I202" s="218"/>
      <c r="J202" s="219">
        <f>ROUND(I202*H202,2)</f>
        <v>0</v>
      </c>
      <c r="K202" s="220"/>
      <c r="L202" s="46"/>
      <c r="M202" s="221" t="s">
        <v>44</v>
      </c>
      <c r="N202" s="222" t="s">
        <v>53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146</v>
      </c>
      <c r="AT202" s="225" t="s">
        <v>142</v>
      </c>
      <c r="AU202" s="225" t="s">
        <v>91</v>
      </c>
      <c r="AY202" s="18" t="s">
        <v>139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89</v>
      </c>
      <c r="BK202" s="226">
        <f>ROUND(I202*H202,2)</f>
        <v>0</v>
      </c>
      <c r="BL202" s="18" t="s">
        <v>146</v>
      </c>
      <c r="BM202" s="225" t="s">
        <v>290</v>
      </c>
    </row>
    <row r="203" s="2" customFormat="1">
      <c r="A203" s="40"/>
      <c r="B203" s="41"/>
      <c r="C203" s="42"/>
      <c r="D203" s="227" t="s">
        <v>148</v>
      </c>
      <c r="E203" s="42"/>
      <c r="F203" s="228" t="s">
        <v>291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148</v>
      </c>
      <c r="AU203" s="18" t="s">
        <v>91</v>
      </c>
    </row>
    <row r="204" s="13" customFormat="1">
      <c r="A204" s="13"/>
      <c r="B204" s="232"/>
      <c r="C204" s="233"/>
      <c r="D204" s="234" t="s">
        <v>150</v>
      </c>
      <c r="E204" s="235" t="s">
        <v>44</v>
      </c>
      <c r="F204" s="236" t="s">
        <v>280</v>
      </c>
      <c r="G204" s="233"/>
      <c r="H204" s="237">
        <v>4.5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150</v>
      </c>
      <c r="AU204" s="243" t="s">
        <v>91</v>
      </c>
      <c r="AV204" s="13" t="s">
        <v>91</v>
      </c>
      <c r="AW204" s="13" t="s">
        <v>42</v>
      </c>
      <c r="AX204" s="13" t="s">
        <v>89</v>
      </c>
      <c r="AY204" s="243" t="s">
        <v>139</v>
      </c>
    </row>
    <row r="205" s="2" customFormat="1" ht="33" customHeight="1">
      <c r="A205" s="40"/>
      <c r="B205" s="41"/>
      <c r="C205" s="213" t="s">
        <v>292</v>
      </c>
      <c r="D205" s="213" t="s">
        <v>142</v>
      </c>
      <c r="E205" s="214" t="s">
        <v>293</v>
      </c>
      <c r="F205" s="215" t="s">
        <v>294</v>
      </c>
      <c r="G205" s="216" t="s">
        <v>295</v>
      </c>
      <c r="H205" s="217">
        <v>4</v>
      </c>
      <c r="I205" s="218"/>
      <c r="J205" s="219">
        <f>ROUND(I205*H205,2)</f>
        <v>0</v>
      </c>
      <c r="K205" s="220"/>
      <c r="L205" s="46"/>
      <c r="M205" s="221" t="s">
        <v>44</v>
      </c>
      <c r="N205" s="222" t="s">
        <v>53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146</v>
      </c>
      <c r="AT205" s="225" t="s">
        <v>142</v>
      </c>
      <c r="AU205" s="225" t="s">
        <v>91</v>
      </c>
      <c r="AY205" s="18" t="s">
        <v>139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89</v>
      </c>
      <c r="BK205" s="226">
        <f>ROUND(I205*H205,2)</f>
        <v>0</v>
      </c>
      <c r="BL205" s="18" t="s">
        <v>146</v>
      </c>
      <c r="BM205" s="225" t="s">
        <v>296</v>
      </c>
    </row>
    <row r="206" s="2" customFormat="1">
      <c r="A206" s="40"/>
      <c r="B206" s="41"/>
      <c r="C206" s="42"/>
      <c r="D206" s="227" t="s">
        <v>148</v>
      </c>
      <c r="E206" s="42"/>
      <c r="F206" s="228" t="s">
        <v>297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148</v>
      </c>
      <c r="AU206" s="18" t="s">
        <v>91</v>
      </c>
    </row>
    <row r="207" s="13" customFormat="1">
      <c r="A207" s="13"/>
      <c r="B207" s="232"/>
      <c r="C207" s="233"/>
      <c r="D207" s="234" t="s">
        <v>150</v>
      </c>
      <c r="E207" s="235" t="s">
        <v>44</v>
      </c>
      <c r="F207" s="236" t="s">
        <v>298</v>
      </c>
      <c r="G207" s="233"/>
      <c r="H207" s="237">
        <v>4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150</v>
      </c>
      <c r="AU207" s="243" t="s">
        <v>91</v>
      </c>
      <c r="AV207" s="13" t="s">
        <v>91</v>
      </c>
      <c r="AW207" s="13" t="s">
        <v>42</v>
      </c>
      <c r="AX207" s="13" t="s">
        <v>89</v>
      </c>
      <c r="AY207" s="243" t="s">
        <v>139</v>
      </c>
    </row>
    <row r="208" s="2" customFormat="1" ht="37.8" customHeight="1">
      <c r="A208" s="40"/>
      <c r="B208" s="41"/>
      <c r="C208" s="213" t="s">
        <v>299</v>
      </c>
      <c r="D208" s="213" t="s">
        <v>142</v>
      </c>
      <c r="E208" s="214" t="s">
        <v>300</v>
      </c>
      <c r="F208" s="215" t="s">
        <v>301</v>
      </c>
      <c r="G208" s="216" t="s">
        <v>161</v>
      </c>
      <c r="H208" s="217">
        <v>322.07999999999998</v>
      </c>
      <c r="I208" s="218"/>
      <c r="J208" s="219">
        <f>ROUND(I208*H208,2)</f>
        <v>0</v>
      </c>
      <c r="K208" s="220"/>
      <c r="L208" s="46"/>
      <c r="M208" s="221" t="s">
        <v>44</v>
      </c>
      <c r="N208" s="222" t="s">
        <v>53</v>
      </c>
      <c r="O208" s="86"/>
      <c r="P208" s="223">
        <f>O208*H208</f>
        <v>0</v>
      </c>
      <c r="Q208" s="223">
        <v>0.00012999999999999999</v>
      </c>
      <c r="R208" s="223">
        <f>Q208*H208</f>
        <v>0.041870399999999995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146</v>
      </c>
      <c r="AT208" s="225" t="s">
        <v>142</v>
      </c>
      <c r="AU208" s="225" t="s">
        <v>91</v>
      </c>
      <c r="AY208" s="18" t="s">
        <v>139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89</v>
      </c>
      <c r="BK208" s="226">
        <f>ROUND(I208*H208,2)</f>
        <v>0</v>
      </c>
      <c r="BL208" s="18" t="s">
        <v>146</v>
      </c>
      <c r="BM208" s="225" t="s">
        <v>302</v>
      </c>
    </row>
    <row r="209" s="2" customFormat="1">
      <c r="A209" s="40"/>
      <c r="B209" s="41"/>
      <c r="C209" s="42"/>
      <c r="D209" s="227" t="s">
        <v>148</v>
      </c>
      <c r="E209" s="42"/>
      <c r="F209" s="228" t="s">
        <v>303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148</v>
      </c>
      <c r="AU209" s="18" t="s">
        <v>91</v>
      </c>
    </row>
    <row r="210" s="13" customFormat="1">
      <c r="A210" s="13"/>
      <c r="B210" s="232"/>
      <c r="C210" s="233"/>
      <c r="D210" s="234" t="s">
        <v>150</v>
      </c>
      <c r="E210" s="235" t="s">
        <v>44</v>
      </c>
      <c r="F210" s="236" t="s">
        <v>304</v>
      </c>
      <c r="G210" s="233"/>
      <c r="H210" s="237">
        <v>261.60000000000002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150</v>
      </c>
      <c r="AU210" s="243" t="s">
        <v>91</v>
      </c>
      <c r="AV210" s="13" t="s">
        <v>91</v>
      </c>
      <c r="AW210" s="13" t="s">
        <v>42</v>
      </c>
      <c r="AX210" s="13" t="s">
        <v>82</v>
      </c>
      <c r="AY210" s="243" t="s">
        <v>139</v>
      </c>
    </row>
    <row r="211" s="13" customFormat="1">
      <c r="A211" s="13"/>
      <c r="B211" s="232"/>
      <c r="C211" s="233"/>
      <c r="D211" s="234" t="s">
        <v>150</v>
      </c>
      <c r="E211" s="235" t="s">
        <v>44</v>
      </c>
      <c r="F211" s="236" t="s">
        <v>305</v>
      </c>
      <c r="G211" s="233"/>
      <c r="H211" s="237">
        <v>32.399999999999999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150</v>
      </c>
      <c r="AU211" s="243" t="s">
        <v>91</v>
      </c>
      <c r="AV211" s="13" t="s">
        <v>91</v>
      </c>
      <c r="AW211" s="13" t="s">
        <v>42</v>
      </c>
      <c r="AX211" s="13" t="s">
        <v>82</v>
      </c>
      <c r="AY211" s="243" t="s">
        <v>139</v>
      </c>
    </row>
    <row r="212" s="13" customFormat="1">
      <c r="A212" s="13"/>
      <c r="B212" s="232"/>
      <c r="C212" s="233"/>
      <c r="D212" s="234" t="s">
        <v>150</v>
      </c>
      <c r="E212" s="235" t="s">
        <v>44</v>
      </c>
      <c r="F212" s="236" t="s">
        <v>306</v>
      </c>
      <c r="G212" s="233"/>
      <c r="H212" s="237">
        <v>28.079999999999998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150</v>
      </c>
      <c r="AU212" s="243" t="s">
        <v>91</v>
      </c>
      <c r="AV212" s="13" t="s">
        <v>91</v>
      </c>
      <c r="AW212" s="13" t="s">
        <v>42</v>
      </c>
      <c r="AX212" s="13" t="s">
        <v>82</v>
      </c>
      <c r="AY212" s="243" t="s">
        <v>139</v>
      </c>
    </row>
    <row r="213" s="14" customFormat="1">
      <c r="A213" s="14"/>
      <c r="B213" s="255"/>
      <c r="C213" s="256"/>
      <c r="D213" s="234" t="s">
        <v>150</v>
      </c>
      <c r="E213" s="257" t="s">
        <v>44</v>
      </c>
      <c r="F213" s="258" t="s">
        <v>167</v>
      </c>
      <c r="G213" s="256"/>
      <c r="H213" s="259">
        <v>322.07999999999998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150</v>
      </c>
      <c r="AU213" s="265" t="s">
        <v>91</v>
      </c>
      <c r="AV213" s="14" t="s">
        <v>146</v>
      </c>
      <c r="AW213" s="14" t="s">
        <v>42</v>
      </c>
      <c r="AX213" s="14" t="s">
        <v>89</v>
      </c>
      <c r="AY213" s="265" t="s">
        <v>139</v>
      </c>
    </row>
    <row r="214" s="2" customFormat="1" ht="37.8" customHeight="1">
      <c r="A214" s="40"/>
      <c r="B214" s="41"/>
      <c r="C214" s="213" t="s">
        <v>307</v>
      </c>
      <c r="D214" s="213" t="s">
        <v>142</v>
      </c>
      <c r="E214" s="214" t="s">
        <v>308</v>
      </c>
      <c r="F214" s="215" t="s">
        <v>309</v>
      </c>
      <c r="G214" s="216" t="s">
        <v>197</v>
      </c>
      <c r="H214" s="217">
        <v>22</v>
      </c>
      <c r="I214" s="218"/>
      <c r="J214" s="219">
        <f>ROUND(I214*H214,2)</f>
        <v>0</v>
      </c>
      <c r="K214" s="220"/>
      <c r="L214" s="46"/>
      <c r="M214" s="221" t="s">
        <v>44</v>
      </c>
      <c r="N214" s="222" t="s">
        <v>53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146</v>
      </c>
      <c r="AT214" s="225" t="s">
        <v>142</v>
      </c>
      <c r="AU214" s="225" t="s">
        <v>91</v>
      </c>
      <c r="AY214" s="18" t="s">
        <v>139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89</v>
      </c>
      <c r="BK214" s="226">
        <f>ROUND(I214*H214,2)</f>
        <v>0</v>
      </c>
      <c r="BL214" s="18" t="s">
        <v>146</v>
      </c>
      <c r="BM214" s="225" t="s">
        <v>310</v>
      </c>
    </row>
    <row r="215" s="2" customFormat="1">
      <c r="A215" s="40"/>
      <c r="B215" s="41"/>
      <c r="C215" s="42"/>
      <c r="D215" s="227" t="s">
        <v>148</v>
      </c>
      <c r="E215" s="42"/>
      <c r="F215" s="228" t="s">
        <v>311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148</v>
      </c>
      <c r="AU215" s="18" t="s">
        <v>91</v>
      </c>
    </row>
    <row r="216" s="13" customFormat="1">
      <c r="A216" s="13"/>
      <c r="B216" s="232"/>
      <c r="C216" s="233"/>
      <c r="D216" s="234" t="s">
        <v>150</v>
      </c>
      <c r="E216" s="235" t="s">
        <v>44</v>
      </c>
      <c r="F216" s="236" t="s">
        <v>312</v>
      </c>
      <c r="G216" s="233"/>
      <c r="H216" s="237">
        <v>22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150</v>
      </c>
      <c r="AU216" s="243" t="s">
        <v>91</v>
      </c>
      <c r="AV216" s="13" t="s">
        <v>91</v>
      </c>
      <c r="AW216" s="13" t="s">
        <v>42</v>
      </c>
      <c r="AX216" s="13" t="s">
        <v>89</v>
      </c>
      <c r="AY216" s="243" t="s">
        <v>139</v>
      </c>
    </row>
    <row r="217" s="2" customFormat="1" ht="44.25" customHeight="1">
      <c r="A217" s="40"/>
      <c r="B217" s="41"/>
      <c r="C217" s="213" t="s">
        <v>313</v>
      </c>
      <c r="D217" s="213" t="s">
        <v>142</v>
      </c>
      <c r="E217" s="214" t="s">
        <v>314</v>
      </c>
      <c r="F217" s="215" t="s">
        <v>315</v>
      </c>
      <c r="G217" s="216" t="s">
        <v>197</v>
      </c>
      <c r="H217" s="217">
        <v>660</v>
      </c>
      <c r="I217" s="218"/>
      <c r="J217" s="219">
        <f>ROUND(I217*H217,2)</f>
        <v>0</v>
      </c>
      <c r="K217" s="220"/>
      <c r="L217" s="46"/>
      <c r="M217" s="221" t="s">
        <v>44</v>
      </c>
      <c r="N217" s="222" t="s">
        <v>53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146</v>
      </c>
      <c r="AT217" s="225" t="s">
        <v>142</v>
      </c>
      <c r="AU217" s="225" t="s">
        <v>91</v>
      </c>
      <c r="AY217" s="18" t="s">
        <v>139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89</v>
      </c>
      <c r="BK217" s="226">
        <f>ROUND(I217*H217,2)</f>
        <v>0</v>
      </c>
      <c r="BL217" s="18" t="s">
        <v>146</v>
      </c>
      <c r="BM217" s="225" t="s">
        <v>316</v>
      </c>
    </row>
    <row r="218" s="2" customFormat="1">
      <c r="A218" s="40"/>
      <c r="B218" s="41"/>
      <c r="C218" s="42"/>
      <c r="D218" s="227" t="s">
        <v>148</v>
      </c>
      <c r="E218" s="42"/>
      <c r="F218" s="228" t="s">
        <v>317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148</v>
      </c>
      <c r="AU218" s="18" t="s">
        <v>91</v>
      </c>
    </row>
    <row r="219" s="13" customFormat="1">
      <c r="A219" s="13"/>
      <c r="B219" s="232"/>
      <c r="C219" s="233"/>
      <c r="D219" s="234" t="s">
        <v>150</v>
      </c>
      <c r="E219" s="235" t="s">
        <v>44</v>
      </c>
      <c r="F219" s="236" t="s">
        <v>318</v>
      </c>
      <c r="G219" s="233"/>
      <c r="H219" s="237">
        <v>660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150</v>
      </c>
      <c r="AU219" s="243" t="s">
        <v>91</v>
      </c>
      <c r="AV219" s="13" t="s">
        <v>91</v>
      </c>
      <c r="AW219" s="13" t="s">
        <v>42</v>
      </c>
      <c r="AX219" s="13" t="s">
        <v>89</v>
      </c>
      <c r="AY219" s="243" t="s">
        <v>139</v>
      </c>
    </row>
    <row r="220" s="2" customFormat="1" ht="37.8" customHeight="1">
      <c r="A220" s="40"/>
      <c r="B220" s="41"/>
      <c r="C220" s="213" t="s">
        <v>319</v>
      </c>
      <c r="D220" s="213" t="s">
        <v>142</v>
      </c>
      <c r="E220" s="214" t="s">
        <v>320</v>
      </c>
      <c r="F220" s="215" t="s">
        <v>321</v>
      </c>
      <c r="G220" s="216" t="s">
        <v>197</v>
      </c>
      <c r="H220" s="217">
        <v>22</v>
      </c>
      <c r="I220" s="218"/>
      <c r="J220" s="219">
        <f>ROUND(I220*H220,2)</f>
        <v>0</v>
      </c>
      <c r="K220" s="220"/>
      <c r="L220" s="46"/>
      <c r="M220" s="221" t="s">
        <v>44</v>
      </c>
      <c r="N220" s="222" t="s">
        <v>53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146</v>
      </c>
      <c r="AT220" s="225" t="s">
        <v>142</v>
      </c>
      <c r="AU220" s="225" t="s">
        <v>91</v>
      </c>
      <c r="AY220" s="18" t="s">
        <v>139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89</v>
      </c>
      <c r="BK220" s="226">
        <f>ROUND(I220*H220,2)</f>
        <v>0</v>
      </c>
      <c r="BL220" s="18" t="s">
        <v>146</v>
      </c>
      <c r="BM220" s="225" t="s">
        <v>322</v>
      </c>
    </row>
    <row r="221" s="2" customFormat="1">
      <c r="A221" s="40"/>
      <c r="B221" s="41"/>
      <c r="C221" s="42"/>
      <c r="D221" s="227" t="s">
        <v>148</v>
      </c>
      <c r="E221" s="42"/>
      <c r="F221" s="228" t="s">
        <v>323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148</v>
      </c>
      <c r="AU221" s="18" t="s">
        <v>91</v>
      </c>
    </row>
    <row r="222" s="13" customFormat="1">
      <c r="A222" s="13"/>
      <c r="B222" s="232"/>
      <c r="C222" s="233"/>
      <c r="D222" s="234" t="s">
        <v>150</v>
      </c>
      <c r="E222" s="235" t="s">
        <v>44</v>
      </c>
      <c r="F222" s="236" t="s">
        <v>312</v>
      </c>
      <c r="G222" s="233"/>
      <c r="H222" s="237">
        <v>22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150</v>
      </c>
      <c r="AU222" s="243" t="s">
        <v>91</v>
      </c>
      <c r="AV222" s="13" t="s">
        <v>91</v>
      </c>
      <c r="AW222" s="13" t="s">
        <v>42</v>
      </c>
      <c r="AX222" s="13" t="s">
        <v>89</v>
      </c>
      <c r="AY222" s="243" t="s">
        <v>139</v>
      </c>
    </row>
    <row r="223" s="2" customFormat="1" ht="24.15" customHeight="1">
      <c r="A223" s="40"/>
      <c r="B223" s="41"/>
      <c r="C223" s="213" t="s">
        <v>324</v>
      </c>
      <c r="D223" s="213" t="s">
        <v>142</v>
      </c>
      <c r="E223" s="214" t="s">
        <v>325</v>
      </c>
      <c r="F223" s="215" t="s">
        <v>326</v>
      </c>
      <c r="G223" s="216" t="s">
        <v>161</v>
      </c>
      <c r="H223" s="217">
        <v>693.84000000000003</v>
      </c>
      <c r="I223" s="218"/>
      <c r="J223" s="219">
        <f>ROUND(I223*H223,2)</f>
        <v>0</v>
      </c>
      <c r="K223" s="220"/>
      <c r="L223" s="46"/>
      <c r="M223" s="221" t="s">
        <v>44</v>
      </c>
      <c r="N223" s="222" t="s">
        <v>53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146</v>
      </c>
      <c r="AT223" s="225" t="s">
        <v>142</v>
      </c>
      <c r="AU223" s="225" t="s">
        <v>91</v>
      </c>
      <c r="AY223" s="18" t="s">
        <v>139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89</v>
      </c>
      <c r="BK223" s="226">
        <f>ROUND(I223*H223,2)</f>
        <v>0</v>
      </c>
      <c r="BL223" s="18" t="s">
        <v>146</v>
      </c>
      <c r="BM223" s="225" t="s">
        <v>327</v>
      </c>
    </row>
    <row r="224" s="2" customFormat="1">
      <c r="A224" s="40"/>
      <c r="B224" s="41"/>
      <c r="C224" s="42"/>
      <c r="D224" s="227" t="s">
        <v>148</v>
      </c>
      <c r="E224" s="42"/>
      <c r="F224" s="228" t="s">
        <v>328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148</v>
      </c>
      <c r="AU224" s="18" t="s">
        <v>91</v>
      </c>
    </row>
    <row r="225" s="13" customFormat="1">
      <c r="A225" s="13"/>
      <c r="B225" s="232"/>
      <c r="C225" s="233"/>
      <c r="D225" s="234" t="s">
        <v>150</v>
      </c>
      <c r="E225" s="235" t="s">
        <v>44</v>
      </c>
      <c r="F225" s="236" t="s">
        <v>329</v>
      </c>
      <c r="G225" s="233"/>
      <c r="H225" s="237">
        <v>543.39499999999998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150</v>
      </c>
      <c r="AU225" s="243" t="s">
        <v>91</v>
      </c>
      <c r="AV225" s="13" t="s">
        <v>91</v>
      </c>
      <c r="AW225" s="13" t="s">
        <v>42</v>
      </c>
      <c r="AX225" s="13" t="s">
        <v>82</v>
      </c>
      <c r="AY225" s="243" t="s">
        <v>139</v>
      </c>
    </row>
    <row r="226" s="13" customFormat="1">
      <c r="A226" s="13"/>
      <c r="B226" s="232"/>
      <c r="C226" s="233"/>
      <c r="D226" s="234" t="s">
        <v>150</v>
      </c>
      <c r="E226" s="235" t="s">
        <v>44</v>
      </c>
      <c r="F226" s="236" t="s">
        <v>330</v>
      </c>
      <c r="G226" s="233"/>
      <c r="H226" s="237">
        <v>20.925000000000001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150</v>
      </c>
      <c r="AU226" s="243" t="s">
        <v>91</v>
      </c>
      <c r="AV226" s="13" t="s">
        <v>91</v>
      </c>
      <c r="AW226" s="13" t="s">
        <v>42</v>
      </c>
      <c r="AX226" s="13" t="s">
        <v>82</v>
      </c>
      <c r="AY226" s="243" t="s">
        <v>139</v>
      </c>
    </row>
    <row r="227" s="13" customFormat="1">
      <c r="A227" s="13"/>
      <c r="B227" s="232"/>
      <c r="C227" s="233"/>
      <c r="D227" s="234" t="s">
        <v>150</v>
      </c>
      <c r="E227" s="235" t="s">
        <v>44</v>
      </c>
      <c r="F227" s="236" t="s">
        <v>331</v>
      </c>
      <c r="G227" s="233"/>
      <c r="H227" s="237">
        <v>129.52000000000001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150</v>
      </c>
      <c r="AU227" s="243" t="s">
        <v>91</v>
      </c>
      <c r="AV227" s="13" t="s">
        <v>91</v>
      </c>
      <c r="AW227" s="13" t="s">
        <v>42</v>
      </c>
      <c r="AX227" s="13" t="s">
        <v>82</v>
      </c>
      <c r="AY227" s="243" t="s">
        <v>139</v>
      </c>
    </row>
    <row r="228" s="14" customFormat="1">
      <c r="A228" s="14"/>
      <c r="B228" s="255"/>
      <c r="C228" s="256"/>
      <c r="D228" s="234" t="s">
        <v>150</v>
      </c>
      <c r="E228" s="257" t="s">
        <v>44</v>
      </c>
      <c r="F228" s="258" t="s">
        <v>167</v>
      </c>
      <c r="G228" s="256"/>
      <c r="H228" s="259">
        <v>693.84000000000003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150</v>
      </c>
      <c r="AU228" s="265" t="s">
        <v>91</v>
      </c>
      <c r="AV228" s="14" t="s">
        <v>146</v>
      </c>
      <c r="AW228" s="14" t="s">
        <v>42</v>
      </c>
      <c r="AX228" s="14" t="s">
        <v>89</v>
      </c>
      <c r="AY228" s="265" t="s">
        <v>139</v>
      </c>
    </row>
    <row r="229" s="2" customFormat="1" ht="24.15" customHeight="1">
      <c r="A229" s="40"/>
      <c r="B229" s="41"/>
      <c r="C229" s="213" t="s">
        <v>332</v>
      </c>
      <c r="D229" s="213" t="s">
        <v>142</v>
      </c>
      <c r="E229" s="214" t="s">
        <v>333</v>
      </c>
      <c r="F229" s="215" t="s">
        <v>334</v>
      </c>
      <c r="G229" s="216" t="s">
        <v>161</v>
      </c>
      <c r="H229" s="217">
        <v>921.25099999999998</v>
      </c>
      <c r="I229" s="218"/>
      <c r="J229" s="219">
        <f>ROUND(I229*H229,2)</f>
        <v>0</v>
      </c>
      <c r="K229" s="220"/>
      <c r="L229" s="46"/>
      <c r="M229" s="221" t="s">
        <v>44</v>
      </c>
      <c r="N229" s="222" t="s">
        <v>53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146</v>
      </c>
      <c r="AT229" s="225" t="s">
        <v>142</v>
      </c>
      <c r="AU229" s="225" t="s">
        <v>91</v>
      </c>
      <c r="AY229" s="18" t="s">
        <v>139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89</v>
      </c>
      <c r="BK229" s="226">
        <f>ROUND(I229*H229,2)</f>
        <v>0</v>
      </c>
      <c r="BL229" s="18" t="s">
        <v>146</v>
      </c>
      <c r="BM229" s="225" t="s">
        <v>335</v>
      </c>
    </row>
    <row r="230" s="2" customFormat="1">
      <c r="A230" s="40"/>
      <c r="B230" s="41"/>
      <c r="C230" s="42"/>
      <c r="D230" s="227" t="s">
        <v>148</v>
      </c>
      <c r="E230" s="42"/>
      <c r="F230" s="228" t="s">
        <v>336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148</v>
      </c>
      <c r="AU230" s="18" t="s">
        <v>91</v>
      </c>
    </row>
    <row r="231" s="13" customFormat="1">
      <c r="A231" s="13"/>
      <c r="B231" s="232"/>
      <c r="C231" s="233"/>
      <c r="D231" s="234" t="s">
        <v>150</v>
      </c>
      <c r="E231" s="235" t="s">
        <v>44</v>
      </c>
      <c r="F231" s="236" t="s">
        <v>337</v>
      </c>
      <c r="G231" s="233"/>
      <c r="H231" s="237">
        <v>83.459000000000003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150</v>
      </c>
      <c r="AU231" s="243" t="s">
        <v>91</v>
      </c>
      <c r="AV231" s="13" t="s">
        <v>91</v>
      </c>
      <c r="AW231" s="13" t="s">
        <v>42</v>
      </c>
      <c r="AX231" s="13" t="s">
        <v>82</v>
      </c>
      <c r="AY231" s="243" t="s">
        <v>139</v>
      </c>
    </row>
    <row r="232" s="13" customFormat="1">
      <c r="A232" s="13"/>
      <c r="B232" s="232"/>
      <c r="C232" s="233"/>
      <c r="D232" s="234" t="s">
        <v>150</v>
      </c>
      <c r="E232" s="235" t="s">
        <v>44</v>
      </c>
      <c r="F232" s="236" t="s">
        <v>338</v>
      </c>
      <c r="G232" s="233"/>
      <c r="H232" s="237">
        <v>33.722000000000001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150</v>
      </c>
      <c r="AU232" s="243" t="s">
        <v>91</v>
      </c>
      <c r="AV232" s="13" t="s">
        <v>91</v>
      </c>
      <c r="AW232" s="13" t="s">
        <v>42</v>
      </c>
      <c r="AX232" s="13" t="s">
        <v>82</v>
      </c>
      <c r="AY232" s="243" t="s">
        <v>139</v>
      </c>
    </row>
    <row r="233" s="13" customFormat="1">
      <c r="A233" s="13"/>
      <c r="B233" s="232"/>
      <c r="C233" s="233"/>
      <c r="D233" s="234" t="s">
        <v>150</v>
      </c>
      <c r="E233" s="235" t="s">
        <v>44</v>
      </c>
      <c r="F233" s="236" t="s">
        <v>339</v>
      </c>
      <c r="G233" s="233"/>
      <c r="H233" s="237">
        <v>17.547000000000001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150</v>
      </c>
      <c r="AU233" s="243" t="s">
        <v>91</v>
      </c>
      <c r="AV233" s="13" t="s">
        <v>91</v>
      </c>
      <c r="AW233" s="13" t="s">
        <v>42</v>
      </c>
      <c r="AX233" s="13" t="s">
        <v>82</v>
      </c>
      <c r="AY233" s="243" t="s">
        <v>139</v>
      </c>
    </row>
    <row r="234" s="13" customFormat="1">
      <c r="A234" s="13"/>
      <c r="B234" s="232"/>
      <c r="C234" s="233"/>
      <c r="D234" s="234" t="s">
        <v>150</v>
      </c>
      <c r="E234" s="235" t="s">
        <v>44</v>
      </c>
      <c r="F234" s="236" t="s">
        <v>340</v>
      </c>
      <c r="G234" s="233"/>
      <c r="H234" s="237">
        <v>60.444000000000003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150</v>
      </c>
      <c r="AU234" s="243" t="s">
        <v>91</v>
      </c>
      <c r="AV234" s="13" t="s">
        <v>91</v>
      </c>
      <c r="AW234" s="13" t="s">
        <v>42</v>
      </c>
      <c r="AX234" s="13" t="s">
        <v>82</v>
      </c>
      <c r="AY234" s="243" t="s">
        <v>139</v>
      </c>
    </row>
    <row r="235" s="13" customFormat="1">
      <c r="A235" s="13"/>
      <c r="B235" s="232"/>
      <c r="C235" s="233"/>
      <c r="D235" s="234" t="s">
        <v>150</v>
      </c>
      <c r="E235" s="235" t="s">
        <v>44</v>
      </c>
      <c r="F235" s="236" t="s">
        <v>341</v>
      </c>
      <c r="G235" s="233"/>
      <c r="H235" s="237">
        <v>68.340000000000003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150</v>
      </c>
      <c r="AU235" s="243" t="s">
        <v>91</v>
      </c>
      <c r="AV235" s="13" t="s">
        <v>91</v>
      </c>
      <c r="AW235" s="13" t="s">
        <v>42</v>
      </c>
      <c r="AX235" s="13" t="s">
        <v>82</v>
      </c>
      <c r="AY235" s="243" t="s">
        <v>139</v>
      </c>
    </row>
    <row r="236" s="13" customFormat="1">
      <c r="A236" s="13"/>
      <c r="B236" s="232"/>
      <c r="C236" s="233"/>
      <c r="D236" s="234" t="s">
        <v>150</v>
      </c>
      <c r="E236" s="235" t="s">
        <v>44</v>
      </c>
      <c r="F236" s="236" t="s">
        <v>342</v>
      </c>
      <c r="G236" s="233"/>
      <c r="H236" s="237">
        <v>61.722000000000001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150</v>
      </c>
      <c r="AU236" s="243" t="s">
        <v>91</v>
      </c>
      <c r="AV236" s="13" t="s">
        <v>91</v>
      </c>
      <c r="AW236" s="13" t="s">
        <v>42</v>
      </c>
      <c r="AX236" s="13" t="s">
        <v>82</v>
      </c>
      <c r="AY236" s="243" t="s">
        <v>139</v>
      </c>
    </row>
    <row r="237" s="13" customFormat="1">
      <c r="A237" s="13"/>
      <c r="B237" s="232"/>
      <c r="C237" s="233"/>
      <c r="D237" s="234" t="s">
        <v>150</v>
      </c>
      <c r="E237" s="235" t="s">
        <v>44</v>
      </c>
      <c r="F237" s="236" t="s">
        <v>343</v>
      </c>
      <c r="G237" s="233"/>
      <c r="H237" s="237">
        <v>85.680000000000007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150</v>
      </c>
      <c r="AU237" s="243" t="s">
        <v>91</v>
      </c>
      <c r="AV237" s="13" t="s">
        <v>91</v>
      </c>
      <c r="AW237" s="13" t="s">
        <v>42</v>
      </c>
      <c r="AX237" s="13" t="s">
        <v>82</v>
      </c>
      <c r="AY237" s="243" t="s">
        <v>139</v>
      </c>
    </row>
    <row r="238" s="13" customFormat="1">
      <c r="A238" s="13"/>
      <c r="B238" s="232"/>
      <c r="C238" s="233"/>
      <c r="D238" s="234" t="s">
        <v>150</v>
      </c>
      <c r="E238" s="235" t="s">
        <v>44</v>
      </c>
      <c r="F238" s="236" t="s">
        <v>344</v>
      </c>
      <c r="G238" s="233"/>
      <c r="H238" s="237">
        <v>141.00800000000001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150</v>
      </c>
      <c r="AU238" s="243" t="s">
        <v>91</v>
      </c>
      <c r="AV238" s="13" t="s">
        <v>91</v>
      </c>
      <c r="AW238" s="13" t="s">
        <v>42</v>
      </c>
      <c r="AX238" s="13" t="s">
        <v>82</v>
      </c>
      <c r="AY238" s="243" t="s">
        <v>139</v>
      </c>
    </row>
    <row r="239" s="13" customFormat="1">
      <c r="A239" s="13"/>
      <c r="B239" s="232"/>
      <c r="C239" s="233"/>
      <c r="D239" s="234" t="s">
        <v>150</v>
      </c>
      <c r="E239" s="235" t="s">
        <v>44</v>
      </c>
      <c r="F239" s="236" t="s">
        <v>345</v>
      </c>
      <c r="G239" s="233"/>
      <c r="H239" s="237">
        <v>245.28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150</v>
      </c>
      <c r="AU239" s="243" t="s">
        <v>91</v>
      </c>
      <c r="AV239" s="13" t="s">
        <v>91</v>
      </c>
      <c r="AW239" s="13" t="s">
        <v>42</v>
      </c>
      <c r="AX239" s="13" t="s">
        <v>82</v>
      </c>
      <c r="AY239" s="243" t="s">
        <v>139</v>
      </c>
    </row>
    <row r="240" s="13" customFormat="1">
      <c r="A240" s="13"/>
      <c r="B240" s="232"/>
      <c r="C240" s="233"/>
      <c r="D240" s="234" t="s">
        <v>150</v>
      </c>
      <c r="E240" s="235" t="s">
        <v>44</v>
      </c>
      <c r="F240" s="236" t="s">
        <v>346</v>
      </c>
      <c r="G240" s="233"/>
      <c r="H240" s="237">
        <v>41.939999999999998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150</v>
      </c>
      <c r="AU240" s="243" t="s">
        <v>91</v>
      </c>
      <c r="AV240" s="13" t="s">
        <v>91</v>
      </c>
      <c r="AW240" s="13" t="s">
        <v>42</v>
      </c>
      <c r="AX240" s="13" t="s">
        <v>82</v>
      </c>
      <c r="AY240" s="243" t="s">
        <v>139</v>
      </c>
    </row>
    <row r="241" s="13" customFormat="1">
      <c r="A241" s="13"/>
      <c r="B241" s="232"/>
      <c r="C241" s="233"/>
      <c r="D241" s="234" t="s">
        <v>150</v>
      </c>
      <c r="E241" s="235" t="s">
        <v>44</v>
      </c>
      <c r="F241" s="236" t="s">
        <v>347</v>
      </c>
      <c r="G241" s="233"/>
      <c r="H241" s="237">
        <v>12.683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150</v>
      </c>
      <c r="AU241" s="243" t="s">
        <v>91</v>
      </c>
      <c r="AV241" s="13" t="s">
        <v>91</v>
      </c>
      <c r="AW241" s="13" t="s">
        <v>42</v>
      </c>
      <c r="AX241" s="13" t="s">
        <v>82</v>
      </c>
      <c r="AY241" s="243" t="s">
        <v>139</v>
      </c>
    </row>
    <row r="242" s="13" customFormat="1">
      <c r="A242" s="13"/>
      <c r="B242" s="232"/>
      <c r="C242" s="233"/>
      <c r="D242" s="234" t="s">
        <v>150</v>
      </c>
      <c r="E242" s="235" t="s">
        <v>44</v>
      </c>
      <c r="F242" s="236" t="s">
        <v>348</v>
      </c>
      <c r="G242" s="233"/>
      <c r="H242" s="237">
        <v>37.085999999999999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150</v>
      </c>
      <c r="AU242" s="243" t="s">
        <v>91</v>
      </c>
      <c r="AV242" s="13" t="s">
        <v>91</v>
      </c>
      <c r="AW242" s="13" t="s">
        <v>42</v>
      </c>
      <c r="AX242" s="13" t="s">
        <v>82</v>
      </c>
      <c r="AY242" s="243" t="s">
        <v>139</v>
      </c>
    </row>
    <row r="243" s="13" customFormat="1">
      <c r="A243" s="13"/>
      <c r="B243" s="232"/>
      <c r="C243" s="233"/>
      <c r="D243" s="234" t="s">
        <v>150</v>
      </c>
      <c r="E243" s="235" t="s">
        <v>44</v>
      </c>
      <c r="F243" s="236" t="s">
        <v>349</v>
      </c>
      <c r="G243" s="233"/>
      <c r="H243" s="237">
        <v>32.340000000000003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150</v>
      </c>
      <c r="AU243" s="243" t="s">
        <v>91</v>
      </c>
      <c r="AV243" s="13" t="s">
        <v>91</v>
      </c>
      <c r="AW243" s="13" t="s">
        <v>42</v>
      </c>
      <c r="AX243" s="13" t="s">
        <v>82</v>
      </c>
      <c r="AY243" s="243" t="s">
        <v>139</v>
      </c>
    </row>
    <row r="244" s="14" customFormat="1">
      <c r="A244" s="14"/>
      <c r="B244" s="255"/>
      <c r="C244" s="256"/>
      <c r="D244" s="234" t="s">
        <v>150</v>
      </c>
      <c r="E244" s="257" t="s">
        <v>44</v>
      </c>
      <c r="F244" s="258" t="s">
        <v>167</v>
      </c>
      <c r="G244" s="256"/>
      <c r="H244" s="259">
        <v>921.25099999999998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150</v>
      </c>
      <c r="AU244" s="265" t="s">
        <v>91</v>
      </c>
      <c r="AV244" s="14" t="s">
        <v>146</v>
      </c>
      <c r="AW244" s="14" t="s">
        <v>42</v>
      </c>
      <c r="AX244" s="14" t="s">
        <v>89</v>
      </c>
      <c r="AY244" s="265" t="s">
        <v>139</v>
      </c>
    </row>
    <row r="245" s="2" customFormat="1" ht="24.15" customHeight="1">
      <c r="A245" s="40"/>
      <c r="B245" s="41"/>
      <c r="C245" s="213" t="s">
        <v>350</v>
      </c>
      <c r="D245" s="213" t="s">
        <v>142</v>
      </c>
      <c r="E245" s="214" t="s">
        <v>351</v>
      </c>
      <c r="F245" s="215" t="s">
        <v>352</v>
      </c>
      <c r="G245" s="216" t="s">
        <v>161</v>
      </c>
      <c r="H245" s="217">
        <v>599.41999999999996</v>
      </c>
      <c r="I245" s="218"/>
      <c r="J245" s="219">
        <f>ROUND(I245*H245,2)</f>
        <v>0</v>
      </c>
      <c r="K245" s="220"/>
      <c r="L245" s="46"/>
      <c r="M245" s="221" t="s">
        <v>44</v>
      </c>
      <c r="N245" s="222" t="s">
        <v>53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146</v>
      </c>
      <c r="AT245" s="225" t="s">
        <v>142</v>
      </c>
      <c r="AU245" s="225" t="s">
        <v>91</v>
      </c>
      <c r="AY245" s="18" t="s">
        <v>139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89</v>
      </c>
      <c r="BK245" s="226">
        <f>ROUND(I245*H245,2)</f>
        <v>0</v>
      </c>
      <c r="BL245" s="18" t="s">
        <v>146</v>
      </c>
      <c r="BM245" s="225" t="s">
        <v>353</v>
      </c>
    </row>
    <row r="246" s="2" customFormat="1">
      <c r="A246" s="40"/>
      <c r="B246" s="41"/>
      <c r="C246" s="42"/>
      <c r="D246" s="227" t="s">
        <v>148</v>
      </c>
      <c r="E246" s="42"/>
      <c r="F246" s="228" t="s">
        <v>354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148</v>
      </c>
      <c r="AU246" s="18" t="s">
        <v>91</v>
      </c>
    </row>
    <row r="247" s="13" customFormat="1">
      <c r="A247" s="13"/>
      <c r="B247" s="232"/>
      <c r="C247" s="233"/>
      <c r="D247" s="234" t="s">
        <v>150</v>
      </c>
      <c r="E247" s="235" t="s">
        <v>44</v>
      </c>
      <c r="F247" s="236" t="s">
        <v>355</v>
      </c>
      <c r="G247" s="233"/>
      <c r="H247" s="237">
        <v>35.100000000000001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150</v>
      </c>
      <c r="AU247" s="243" t="s">
        <v>91</v>
      </c>
      <c r="AV247" s="13" t="s">
        <v>91</v>
      </c>
      <c r="AW247" s="13" t="s">
        <v>42</v>
      </c>
      <c r="AX247" s="13" t="s">
        <v>82</v>
      </c>
      <c r="AY247" s="243" t="s">
        <v>139</v>
      </c>
    </row>
    <row r="248" s="13" customFormat="1">
      <c r="A248" s="13"/>
      <c r="B248" s="232"/>
      <c r="C248" s="233"/>
      <c r="D248" s="234" t="s">
        <v>150</v>
      </c>
      <c r="E248" s="235" t="s">
        <v>44</v>
      </c>
      <c r="F248" s="236" t="s">
        <v>329</v>
      </c>
      <c r="G248" s="233"/>
      <c r="H248" s="237">
        <v>543.39499999999998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150</v>
      </c>
      <c r="AU248" s="243" t="s">
        <v>91</v>
      </c>
      <c r="AV248" s="13" t="s">
        <v>91</v>
      </c>
      <c r="AW248" s="13" t="s">
        <v>42</v>
      </c>
      <c r="AX248" s="13" t="s">
        <v>82</v>
      </c>
      <c r="AY248" s="243" t="s">
        <v>139</v>
      </c>
    </row>
    <row r="249" s="13" customFormat="1">
      <c r="A249" s="13"/>
      <c r="B249" s="232"/>
      <c r="C249" s="233"/>
      <c r="D249" s="234" t="s">
        <v>150</v>
      </c>
      <c r="E249" s="235" t="s">
        <v>44</v>
      </c>
      <c r="F249" s="236" t="s">
        <v>330</v>
      </c>
      <c r="G249" s="233"/>
      <c r="H249" s="237">
        <v>20.925000000000001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150</v>
      </c>
      <c r="AU249" s="243" t="s">
        <v>91</v>
      </c>
      <c r="AV249" s="13" t="s">
        <v>91</v>
      </c>
      <c r="AW249" s="13" t="s">
        <v>42</v>
      </c>
      <c r="AX249" s="13" t="s">
        <v>82</v>
      </c>
      <c r="AY249" s="243" t="s">
        <v>139</v>
      </c>
    </row>
    <row r="250" s="14" customFormat="1">
      <c r="A250" s="14"/>
      <c r="B250" s="255"/>
      <c r="C250" s="256"/>
      <c r="D250" s="234" t="s">
        <v>150</v>
      </c>
      <c r="E250" s="257" t="s">
        <v>44</v>
      </c>
      <c r="F250" s="258" t="s">
        <v>167</v>
      </c>
      <c r="G250" s="256"/>
      <c r="H250" s="259">
        <v>599.41999999999996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150</v>
      </c>
      <c r="AU250" s="265" t="s">
        <v>91</v>
      </c>
      <c r="AV250" s="14" t="s">
        <v>146</v>
      </c>
      <c r="AW250" s="14" t="s">
        <v>42</v>
      </c>
      <c r="AX250" s="14" t="s">
        <v>89</v>
      </c>
      <c r="AY250" s="265" t="s">
        <v>139</v>
      </c>
    </row>
    <row r="251" s="2" customFormat="1" ht="49.05" customHeight="1">
      <c r="A251" s="40"/>
      <c r="B251" s="41"/>
      <c r="C251" s="213" t="s">
        <v>356</v>
      </c>
      <c r="D251" s="213" t="s">
        <v>142</v>
      </c>
      <c r="E251" s="214" t="s">
        <v>357</v>
      </c>
      <c r="F251" s="215" t="s">
        <v>358</v>
      </c>
      <c r="G251" s="216" t="s">
        <v>228</v>
      </c>
      <c r="H251" s="217">
        <v>4.7400000000000002</v>
      </c>
      <c r="I251" s="218"/>
      <c r="J251" s="219">
        <f>ROUND(I251*H251,2)</f>
        <v>0</v>
      </c>
      <c r="K251" s="220"/>
      <c r="L251" s="46"/>
      <c r="M251" s="221" t="s">
        <v>44</v>
      </c>
      <c r="N251" s="222" t="s">
        <v>53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1.8</v>
      </c>
      <c r="T251" s="224">
        <f>S251*H251</f>
        <v>8.532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146</v>
      </c>
      <c r="AT251" s="225" t="s">
        <v>142</v>
      </c>
      <c r="AU251" s="225" t="s">
        <v>91</v>
      </c>
      <c r="AY251" s="18" t="s">
        <v>139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89</v>
      </c>
      <c r="BK251" s="226">
        <f>ROUND(I251*H251,2)</f>
        <v>0</v>
      </c>
      <c r="BL251" s="18" t="s">
        <v>146</v>
      </c>
      <c r="BM251" s="225" t="s">
        <v>359</v>
      </c>
    </row>
    <row r="252" s="2" customFormat="1">
      <c r="A252" s="40"/>
      <c r="B252" s="41"/>
      <c r="C252" s="42"/>
      <c r="D252" s="227" t="s">
        <v>148</v>
      </c>
      <c r="E252" s="42"/>
      <c r="F252" s="228" t="s">
        <v>360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148</v>
      </c>
      <c r="AU252" s="18" t="s">
        <v>91</v>
      </c>
    </row>
    <row r="253" s="13" customFormat="1">
      <c r="A253" s="13"/>
      <c r="B253" s="232"/>
      <c r="C253" s="233"/>
      <c r="D253" s="234" t="s">
        <v>150</v>
      </c>
      <c r="E253" s="235" t="s">
        <v>44</v>
      </c>
      <c r="F253" s="236" t="s">
        <v>361</v>
      </c>
      <c r="G253" s="233"/>
      <c r="H253" s="237">
        <v>0.99299999999999999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150</v>
      </c>
      <c r="AU253" s="243" t="s">
        <v>91</v>
      </c>
      <c r="AV253" s="13" t="s">
        <v>91</v>
      </c>
      <c r="AW253" s="13" t="s">
        <v>42</v>
      </c>
      <c r="AX253" s="13" t="s">
        <v>82</v>
      </c>
      <c r="AY253" s="243" t="s">
        <v>139</v>
      </c>
    </row>
    <row r="254" s="13" customFormat="1">
      <c r="A254" s="13"/>
      <c r="B254" s="232"/>
      <c r="C254" s="233"/>
      <c r="D254" s="234" t="s">
        <v>150</v>
      </c>
      <c r="E254" s="235" t="s">
        <v>44</v>
      </c>
      <c r="F254" s="236" t="s">
        <v>362</v>
      </c>
      <c r="G254" s="233"/>
      <c r="H254" s="237">
        <v>3.7469999999999999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150</v>
      </c>
      <c r="AU254" s="243" t="s">
        <v>91</v>
      </c>
      <c r="AV254" s="13" t="s">
        <v>91</v>
      </c>
      <c r="AW254" s="13" t="s">
        <v>42</v>
      </c>
      <c r="AX254" s="13" t="s">
        <v>82</v>
      </c>
      <c r="AY254" s="243" t="s">
        <v>139</v>
      </c>
    </row>
    <row r="255" s="14" customFormat="1">
      <c r="A255" s="14"/>
      <c r="B255" s="255"/>
      <c r="C255" s="256"/>
      <c r="D255" s="234" t="s">
        <v>150</v>
      </c>
      <c r="E255" s="257" t="s">
        <v>44</v>
      </c>
      <c r="F255" s="258" t="s">
        <v>167</v>
      </c>
      <c r="G255" s="256"/>
      <c r="H255" s="259">
        <v>4.7400000000000002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150</v>
      </c>
      <c r="AU255" s="265" t="s">
        <v>91</v>
      </c>
      <c r="AV255" s="14" t="s">
        <v>146</v>
      </c>
      <c r="AW255" s="14" t="s">
        <v>42</v>
      </c>
      <c r="AX255" s="14" t="s">
        <v>89</v>
      </c>
      <c r="AY255" s="265" t="s">
        <v>139</v>
      </c>
    </row>
    <row r="256" s="2" customFormat="1" ht="49.05" customHeight="1">
      <c r="A256" s="40"/>
      <c r="B256" s="41"/>
      <c r="C256" s="213" t="s">
        <v>363</v>
      </c>
      <c r="D256" s="213" t="s">
        <v>142</v>
      </c>
      <c r="E256" s="214" t="s">
        <v>364</v>
      </c>
      <c r="F256" s="215" t="s">
        <v>365</v>
      </c>
      <c r="G256" s="216" t="s">
        <v>161</v>
      </c>
      <c r="H256" s="217">
        <v>5.4000000000000004</v>
      </c>
      <c r="I256" s="218"/>
      <c r="J256" s="219">
        <f>ROUND(I256*H256,2)</f>
        <v>0</v>
      </c>
      <c r="K256" s="220"/>
      <c r="L256" s="46"/>
      <c r="M256" s="221" t="s">
        <v>44</v>
      </c>
      <c r="N256" s="222" t="s">
        <v>53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0.27500000000000002</v>
      </c>
      <c r="T256" s="224">
        <f>S256*H256</f>
        <v>1.4850000000000003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146</v>
      </c>
      <c r="AT256" s="225" t="s">
        <v>142</v>
      </c>
      <c r="AU256" s="225" t="s">
        <v>91</v>
      </c>
      <c r="AY256" s="18" t="s">
        <v>139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8" t="s">
        <v>89</v>
      </c>
      <c r="BK256" s="226">
        <f>ROUND(I256*H256,2)</f>
        <v>0</v>
      </c>
      <c r="BL256" s="18" t="s">
        <v>146</v>
      </c>
      <c r="BM256" s="225" t="s">
        <v>366</v>
      </c>
    </row>
    <row r="257" s="2" customFormat="1">
      <c r="A257" s="40"/>
      <c r="B257" s="41"/>
      <c r="C257" s="42"/>
      <c r="D257" s="227" t="s">
        <v>148</v>
      </c>
      <c r="E257" s="42"/>
      <c r="F257" s="228" t="s">
        <v>367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148</v>
      </c>
      <c r="AU257" s="18" t="s">
        <v>91</v>
      </c>
    </row>
    <row r="258" s="13" customFormat="1">
      <c r="A258" s="13"/>
      <c r="B258" s="232"/>
      <c r="C258" s="233"/>
      <c r="D258" s="234" t="s">
        <v>150</v>
      </c>
      <c r="E258" s="235" t="s">
        <v>44</v>
      </c>
      <c r="F258" s="236" t="s">
        <v>368</v>
      </c>
      <c r="G258" s="233"/>
      <c r="H258" s="237">
        <v>5.4000000000000004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150</v>
      </c>
      <c r="AU258" s="243" t="s">
        <v>91</v>
      </c>
      <c r="AV258" s="13" t="s">
        <v>91</v>
      </c>
      <c r="AW258" s="13" t="s">
        <v>42</v>
      </c>
      <c r="AX258" s="13" t="s">
        <v>89</v>
      </c>
      <c r="AY258" s="243" t="s">
        <v>139</v>
      </c>
    </row>
    <row r="259" s="2" customFormat="1" ht="44.25" customHeight="1">
      <c r="A259" s="40"/>
      <c r="B259" s="41"/>
      <c r="C259" s="213" t="s">
        <v>369</v>
      </c>
      <c r="D259" s="213" t="s">
        <v>142</v>
      </c>
      <c r="E259" s="214" t="s">
        <v>370</v>
      </c>
      <c r="F259" s="215" t="s">
        <v>371</v>
      </c>
      <c r="G259" s="216" t="s">
        <v>161</v>
      </c>
      <c r="H259" s="217">
        <v>23.100000000000001</v>
      </c>
      <c r="I259" s="218"/>
      <c r="J259" s="219">
        <f>ROUND(I259*H259,2)</f>
        <v>0</v>
      </c>
      <c r="K259" s="220"/>
      <c r="L259" s="46"/>
      <c r="M259" s="221" t="s">
        <v>44</v>
      </c>
      <c r="N259" s="222" t="s">
        <v>53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0.058999999999999997</v>
      </c>
      <c r="T259" s="224">
        <f>S259*H259</f>
        <v>1.3629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146</v>
      </c>
      <c r="AT259" s="225" t="s">
        <v>142</v>
      </c>
      <c r="AU259" s="225" t="s">
        <v>91</v>
      </c>
      <c r="AY259" s="18" t="s">
        <v>139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8" t="s">
        <v>89</v>
      </c>
      <c r="BK259" s="226">
        <f>ROUND(I259*H259,2)</f>
        <v>0</v>
      </c>
      <c r="BL259" s="18" t="s">
        <v>146</v>
      </c>
      <c r="BM259" s="225" t="s">
        <v>372</v>
      </c>
    </row>
    <row r="260" s="2" customFormat="1">
      <c r="A260" s="40"/>
      <c r="B260" s="41"/>
      <c r="C260" s="42"/>
      <c r="D260" s="227" t="s">
        <v>148</v>
      </c>
      <c r="E260" s="42"/>
      <c r="F260" s="228" t="s">
        <v>373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148</v>
      </c>
      <c r="AU260" s="18" t="s">
        <v>91</v>
      </c>
    </row>
    <row r="261" s="13" customFormat="1">
      <c r="A261" s="13"/>
      <c r="B261" s="232"/>
      <c r="C261" s="233"/>
      <c r="D261" s="234" t="s">
        <v>150</v>
      </c>
      <c r="E261" s="235" t="s">
        <v>44</v>
      </c>
      <c r="F261" s="236" t="s">
        <v>172</v>
      </c>
      <c r="G261" s="233"/>
      <c r="H261" s="237">
        <v>23.100000000000001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150</v>
      </c>
      <c r="AU261" s="243" t="s">
        <v>91</v>
      </c>
      <c r="AV261" s="13" t="s">
        <v>91</v>
      </c>
      <c r="AW261" s="13" t="s">
        <v>42</v>
      </c>
      <c r="AX261" s="13" t="s">
        <v>89</v>
      </c>
      <c r="AY261" s="243" t="s">
        <v>139</v>
      </c>
    </row>
    <row r="262" s="2" customFormat="1" ht="44.25" customHeight="1">
      <c r="A262" s="40"/>
      <c r="B262" s="41"/>
      <c r="C262" s="213" t="s">
        <v>374</v>
      </c>
      <c r="D262" s="213" t="s">
        <v>142</v>
      </c>
      <c r="E262" s="214" t="s">
        <v>375</v>
      </c>
      <c r="F262" s="215" t="s">
        <v>376</v>
      </c>
      <c r="G262" s="216" t="s">
        <v>161</v>
      </c>
      <c r="H262" s="217">
        <v>53.514000000000003</v>
      </c>
      <c r="I262" s="218"/>
      <c r="J262" s="219">
        <f>ROUND(I262*H262,2)</f>
        <v>0</v>
      </c>
      <c r="K262" s="220"/>
      <c r="L262" s="46"/>
      <c r="M262" s="221" t="s">
        <v>44</v>
      </c>
      <c r="N262" s="222" t="s">
        <v>53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0.071999999999999995</v>
      </c>
      <c r="T262" s="224">
        <f>S262*H262</f>
        <v>3.853008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146</v>
      </c>
      <c r="AT262" s="225" t="s">
        <v>142</v>
      </c>
      <c r="AU262" s="225" t="s">
        <v>91</v>
      </c>
      <c r="AY262" s="18" t="s">
        <v>139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89</v>
      </c>
      <c r="BK262" s="226">
        <f>ROUND(I262*H262,2)</f>
        <v>0</v>
      </c>
      <c r="BL262" s="18" t="s">
        <v>146</v>
      </c>
      <c r="BM262" s="225" t="s">
        <v>377</v>
      </c>
    </row>
    <row r="263" s="2" customFormat="1">
      <c r="A263" s="40"/>
      <c r="B263" s="41"/>
      <c r="C263" s="42"/>
      <c r="D263" s="227" t="s">
        <v>148</v>
      </c>
      <c r="E263" s="42"/>
      <c r="F263" s="228" t="s">
        <v>378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148</v>
      </c>
      <c r="AU263" s="18" t="s">
        <v>91</v>
      </c>
    </row>
    <row r="264" s="13" customFormat="1">
      <c r="A264" s="13"/>
      <c r="B264" s="232"/>
      <c r="C264" s="233"/>
      <c r="D264" s="234" t="s">
        <v>150</v>
      </c>
      <c r="E264" s="235" t="s">
        <v>44</v>
      </c>
      <c r="F264" s="236" t="s">
        <v>173</v>
      </c>
      <c r="G264" s="233"/>
      <c r="H264" s="237">
        <v>53.514000000000003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150</v>
      </c>
      <c r="AU264" s="243" t="s">
        <v>91</v>
      </c>
      <c r="AV264" s="13" t="s">
        <v>91</v>
      </c>
      <c r="AW264" s="13" t="s">
        <v>42</v>
      </c>
      <c r="AX264" s="13" t="s">
        <v>89</v>
      </c>
      <c r="AY264" s="243" t="s">
        <v>139</v>
      </c>
    </row>
    <row r="265" s="2" customFormat="1" ht="24.15" customHeight="1">
      <c r="A265" s="40"/>
      <c r="B265" s="41"/>
      <c r="C265" s="213" t="s">
        <v>379</v>
      </c>
      <c r="D265" s="213" t="s">
        <v>142</v>
      </c>
      <c r="E265" s="214" t="s">
        <v>380</v>
      </c>
      <c r="F265" s="215" t="s">
        <v>381</v>
      </c>
      <c r="G265" s="216" t="s">
        <v>161</v>
      </c>
      <c r="H265" s="217">
        <v>10.800000000000001</v>
      </c>
      <c r="I265" s="218"/>
      <c r="J265" s="219">
        <f>ROUND(I265*H265,2)</f>
        <v>0</v>
      </c>
      <c r="K265" s="220"/>
      <c r="L265" s="46"/>
      <c r="M265" s="221" t="s">
        <v>44</v>
      </c>
      <c r="N265" s="222" t="s">
        <v>53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0.014</v>
      </c>
      <c r="T265" s="224">
        <f>S265*H265</f>
        <v>0.1512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146</v>
      </c>
      <c r="AT265" s="225" t="s">
        <v>142</v>
      </c>
      <c r="AU265" s="225" t="s">
        <v>91</v>
      </c>
      <c r="AY265" s="18" t="s">
        <v>139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89</v>
      </c>
      <c r="BK265" s="226">
        <f>ROUND(I265*H265,2)</f>
        <v>0</v>
      </c>
      <c r="BL265" s="18" t="s">
        <v>146</v>
      </c>
      <c r="BM265" s="225" t="s">
        <v>382</v>
      </c>
    </row>
    <row r="266" s="2" customFormat="1">
      <c r="A266" s="40"/>
      <c r="B266" s="41"/>
      <c r="C266" s="42"/>
      <c r="D266" s="227" t="s">
        <v>148</v>
      </c>
      <c r="E266" s="42"/>
      <c r="F266" s="228" t="s">
        <v>383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148</v>
      </c>
      <c r="AU266" s="18" t="s">
        <v>91</v>
      </c>
    </row>
    <row r="267" s="13" customFormat="1">
      <c r="A267" s="13"/>
      <c r="B267" s="232"/>
      <c r="C267" s="233"/>
      <c r="D267" s="234" t="s">
        <v>150</v>
      </c>
      <c r="E267" s="235" t="s">
        <v>44</v>
      </c>
      <c r="F267" s="236" t="s">
        <v>384</v>
      </c>
      <c r="G267" s="233"/>
      <c r="H267" s="237">
        <v>10.800000000000001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150</v>
      </c>
      <c r="AU267" s="243" t="s">
        <v>91</v>
      </c>
      <c r="AV267" s="13" t="s">
        <v>91</v>
      </c>
      <c r="AW267" s="13" t="s">
        <v>42</v>
      </c>
      <c r="AX267" s="13" t="s">
        <v>89</v>
      </c>
      <c r="AY267" s="243" t="s">
        <v>139</v>
      </c>
    </row>
    <row r="268" s="12" customFormat="1" ht="22.8" customHeight="1">
      <c r="A268" s="12"/>
      <c r="B268" s="197"/>
      <c r="C268" s="198"/>
      <c r="D268" s="199" t="s">
        <v>81</v>
      </c>
      <c r="E268" s="211" t="s">
        <v>385</v>
      </c>
      <c r="F268" s="211" t="s">
        <v>386</v>
      </c>
      <c r="G268" s="198"/>
      <c r="H268" s="198"/>
      <c r="I268" s="201"/>
      <c r="J268" s="212">
        <f>BK268</f>
        <v>0</v>
      </c>
      <c r="K268" s="198"/>
      <c r="L268" s="203"/>
      <c r="M268" s="204"/>
      <c r="N268" s="205"/>
      <c r="O268" s="205"/>
      <c r="P268" s="206">
        <f>SUM(P269:P286)</f>
        <v>0</v>
      </c>
      <c r="Q268" s="205"/>
      <c r="R268" s="206">
        <f>SUM(R269:R286)</f>
        <v>0</v>
      </c>
      <c r="S268" s="205"/>
      <c r="T268" s="207">
        <f>SUM(T269:T286)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8" t="s">
        <v>89</v>
      </c>
      <c r="AT268" s="209" t="s">
        <v>81</v>
      </c>
      <c r="AU268" s="209" t="s">
        <v>89</v>
      </c>
      <c r="AY268" s="208" t="s">
        <v>139</v>
      </c>
      <c r="BK268" s="210">
        <f>SUM(BK269:BK286)</f>
        <v>0</v>
      </c>
    </row>
    <row r="269" s="2" customFormat="1" ht="44.25" customHeight="1">
      <c r="A269" s="40"/>
      <c r="B269" s="41"/>
      <c r="C269" s="213" t="s">
        <v>387</v>
      </c>
      <c r="D269" s="213" t="s">
        <v>142</v>
      </c>
      <c r="E269" s="214" t="s">
        <v>388</v>
      </c>
      <c r="F269" s="215" t="s">
        <v>389</v>
      </c>
      <c r="G269" s="216" t="s">
        <v>145</v>
      </c>
      <c r="H269" s="217">
        <v>39.018000000000001</v>
      </c>
      <c r="I269" s="218"/>
      <c r="J269" s="219">
        <f>ROUND(I269*H269,2)</f>
        <v>0</v>
      </c>
      <c r="K269" s="220"/>
      <c r="L269" s="46"/>
      <c r="M269" s="221" t="s">
        <v>44</v>
      </c>
      <c r="N269" s="222" t="s">
        <v>53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146</v>
      </c>
      <c r="AT269" s="225" t="s">
        <v>142</v>
      </c>
      <c r="AU269" s="225" t="s">
        <v>91</v>
      </c>
      <c r="AY269" s="18" t="s">
        <v>139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8" t="s">
        <v>89</v>
      </c>
      <c r="BK269" s="226">
        <f>ROUND(I269*H269,2)</f>
        <v>0</v>
      </c>
      <c r="BL269" s="18" t="s">
        <v>146</v>
      </c>
      <c r="BM269" s="225" t="s">
        <v>390</v>
      </c>
    </row>
    <row r="270" s="2" customFormat="1">
      <c r="A270" s="40"/>
      <c r="B270" s="41"/>
      <c r="C270" s="42"/>
      <c r="D270" s="227" t="s">
        <v>148</v>
      </c>
      <c r="E270" s="42"/>
      <c r="F270" s="228" t="s">
        <v>391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148</v>
      </c>
      <c r="AU270" s="18" t="s">
        <v>91</v>
      </c>
    </row>
    <row r="271" s="2" customFormat="1" ht="33" customHeight="1">
      <c r="A271" s="40"/>
      <c r="B271" s="41"/>
      <c r="C271" s="213" t="s">
        <v>392</v>
      </c>
      <c r="D271" s="213" t="s">
        <v>142</v>
      </c>
      <c r="E271" s="214" t="s">
        <v>393</v>
      </c>
      <c r="F271" s="215" t="s">
        <v>394</v>
      </c>
      <c r="G271" s="216" t="s">
        <v>145</v>
      </c>
      <c r="H271" s="217">
        <v>39.018000000000001</v>
      </c>
      <c r="I271" s="218"/>
      <c r="J271" s="219">
        <f>ROUND(I271*H271,2)</f>
        <v>0</v>
      </c>
      <c r="K271" s="220"/>
      <c r="L271" s="46"/>
      <c r="M271" s="221" t="s">
        <v>44</v>
      </c>
      <c r="N271" s="222" t="s">
        <v>53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146</v>
      </c>
      <c r="AT271" s="225" t="s">
        <v>142</v>
      </c>
      <c r="AU271" s="225" t="s">
        <v>91</v>
      </c>
      <c r="AY271" s="18" t="s">
        <v>139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89</v>
      </c>
      <c r="BK271" s="226">
        <f>ROUND(I271*H271,2)</f>
        <v>0</v>
      </c>
      <c r="BL271" s="18" t="s">
        <v>146</v>
      </c>
      <c r="BM271" s="225" t="s">
        <v>395</v>
      </c>
    </row>
    <row r="272" s="2" customFormat="1">
      <c r="A272" s="40"/>
      <c r="B272" s="41"/>
      <c r="C272" s="42"/>
      <c r="D272" s="227" t="s">
        <v>148</v>
      </c>
      <c r="E272" s="42"/>
      <c r="F272" s="228" t="s">
        <v>396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148</v>
      </c>
      <c r="AU272" s="18" t="s">
        <v>91</v>
      </c>
    </row>
    <row r="273" s="2" customFormat="1" ht="44.25" customHeight="1">
      <c r="A273" s="40"/>
      <c r="B273" s="41"/>
      <c r="C273" s="213" t="s">
        <v>397</v>
      </c>
      <c r="D273" s="213" t="s">
        <v>142</v>
      </c>
      <c r="E273" s="214" t="s">
        <v>398</v>
      </c>
      <c r="F273" s="215" t="s">
        <v>399</v>
      </c>
      <c r="G273" s="216" t="s">
        <v>145</v>
      </c>
      <c r="H273" s="217">
        <v>546.25199999999995</v>
      </c>
      <c r="I273" s="218"/>
      <c r="J273" s="219">
        <f>ROUND(I273*H273,2)</f>
        <v>0</v>
      </c>
      <c r="K273" s="220"/>
      <c r="L273" s="46"/>
      <c r="M273" s="221" t="s">
        <v>44</v>
      </c>
      <c r="N273" s="222" t="s">
        <v>53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146</v>
      </c>
      <c r="AT273" s="225" t="s">
        <v>142</v>
      </c>
      <c r="AU273" s="225" t="s">
        <v>91</v>
      </c>
      <c r="AY273" s="18" t="s">
        <v>139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89</v>
      </c>
      <c r="BK273" s="226">
        <f>ROUND(I273*H273,2)</f>
        <v>0</v>
      </c>
      <c r="BL273" s="18" t="s">
        <v>146</v>
      </c>
      <c r="BM273" s="225" t="s">
        <v>400</v>
      </c>
    </row>
    <row r="274" s="2" customFormat="1">
      <c r="A274" s="40"/>
      <c r="B274" s="41"/>
      <c r="C274" s="42"/>
      <c r="D274" s="227" t="s">
        <v>148</v>
      </c>
      <c r="E274" s="42"/>
      <c r="F274" s="228" t="s">
        <v>401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148</v>
      </c>
      <c r="AU274" s="18" t="s">
        <v>91</v>
      </c>
    </row>
    <row r="275" s="13" customFormat="1">
      <c r="A275" s="13"/>
      <c r="B275" s="232"/>
      <c r="C275" s="233"/>
      <c r="D275" s="234" t="s">
        <v>150</v>
      </c>
      <c r="E275" s="233"/>
      <c r="F275" s="236" t="s">
        <v>402</v>
      </c>
      <c r="G275" s="233"/>
      <c r="H275" s="237">
        <v>546.25199999999995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150</v>
      </c>
      <c r="AU275" s="243" t="s">
        <v>91</v>
      </c>
      <c r="AV275" s="13" t="s">
        <v>91</v>
      </c>
      <c r="AW275" s="13" t="s">
        <v>4</v>
      </c>
      <c r="AX275" s="13" t="s">
        <v>89</v>
      </c>
      <c r="AY275" s="243" t="s">
        <v>139</v>
      </c>
    </row>
    <row r="276" s="2" customFormat="1" ht="44.25" customHeight="1">
      <c r="A276" s="40"/>
      <c r="B276" s="41"/>
      <c r="C276" s="213" t="s">
        <v>403</v>
      </c>
      <c r="D276" s="213" t="s">
        <v>142</v>
      </c>
      <c r="E276" s="214" t="s">
        <v>404</v>
      </c>
      <c r="F276" s="215" t="s">
        <v>405</v>
      </c>
      <c r="G276" s="216" t="s">
        <v>145</v>
      </c>
      <c r="H276" s="217">
        <v>15.606999999999999</v>
      </c>
      <c r="I276" s="218"/>
      <c r="J276" s="219">
        <f>ROUND(I276*H276,2)</f>
        <v>0</v>
      </c>
      <c r="K276" s="220"/>
      <c r="L276" s="46"/>
      <c r="M276" s="221" t="s">
        <v>44</v>
      </c>
      <c r="N276" s="222" t="s">
        <v>53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146</v>
      </c>
      <c r="AT276" s="225" t="s">
        <v>142</v>
      </c>
      <c r="AU276" s="225" t="s">
        <v>91</v>
      </c>
      <c r="AY276" s="18" t="s">
        <v>139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89</v>
      </c>
      <c r="BK276" s="226">
        <f>ROUND(I276*H276,2)</f>
        <v>0</v>
      </c>
      <c r="BL276" s="18" t="s">
        <v>146</v>
      </c>
      <c r="BM276" s="225" t="s">
        <v>406</v>
      </c>
    </row>
    <row r="277" s="2" customFormat="1">
      <c r="A277" s="40"/>
      <c r="B277" s="41"/>
      <c r="C277" s="42"/>
      <c r="D277" s="227" t="s">
        <v>148</v>
      </c>
      <c r="E277" s="42"/>
      <c r="F277" s="228" t="s">
        <v>407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148</v>
      </c>
      <c r="AU277" s="18" t="s">
        <v>91</v>
      </c>
    </row>
    <row r="278" s="13" customFormat="1">
      <c r="A278" s="13"/>
      <c r="B278" s="232"/>
      <c r="C278" s="233"/>
      <c r="D278" s="234" t="s">
        <v>150</v>
      </c>
      <c r="E278" s="233"/>
      <c r="F278" s="236" t="s">
        <v>408</v>
      </c>
      <c r="G278" s="233"/>
      <c r="H278" s="237">
        <v>15.606999999999999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150</v>
      </c>
      <c r="AU278" s="243" t="s">
        <v>91</v>
      </c>
      <c r="AV278" s="13" t="s">
        <v>91</v>
      </c>
      <c r="AW278" s="13" t="s">
        <v>4</v>
      </c>
      <c r="AX278" s="13" t="s">
        <v>89</v>
      </c>
      <c r="AY278" s="243" t="s">
        <v>139</v>
      </c>
    </row>
    <row r="279" s="2" customFormat="1" ht="44.25" customHeight="1">
      <c r="A279" s="40"/>
      <c r="B279" s="41"/>
      <c r="C279" s="213" t="s">
        <v>409</v>
      </c>
      <c r="D279" s="213" t="s">
        <v>142</v>
      </c>
      <c r="E279" s="214" t="s">
        <v>410</v>
      </c>
      <c r="F279" s="215" t="s">
        <v>411</v>
      </c>
      <c r="G279" s="216" t="s">
        <v>145</v>
      </c>
      <c r="H279" s="217">
        <v>3.9020000000000001</v>
      </c>
      <c r="I279" s="218"/>
      <c r="J279" s="219">
        <f>ROUND(I279*H279,2)</f>
        <v>0</v>
      </c>
      <c r="K279" s="220"/>
      <c r="L279" s="46"/>
      <c r="M279" s="221" t="s">
        <v>44</v>
      </c>
      <c r="N279" s="222" t="s">
        <v>53</v>
      </c>
      <c r="O279" s="86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146</v>
      </c>
      <c r="AT279" s="225" t="s">
        <v>142</v>
      </c>
      <c r="AU279" s="225" t="s">
        <v>91</v>
      </c>
      <c r="AY279" s="18" t="s">
        <v>139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8" t="s">
        <v>89</v>
      </c>
      <c r="BK279" s="226">
        <f>ROUND(I279*H279,2)</f>
        <v>0</v>
      </c>
      <c r="BL279" s="18" t="s">
        <v>146</v>
      </c>
      <c r="BM279" s="225" t="s">
        <v>412</v>
      </c>
    </row>
    <row r="280" s="2" customFormat="1">
      <c r="A280" s="40"/>
      <c r="B280" s="41"/>
      <c r="C280" s="42"/>
      <c r="D280" s="227" t="s">
        <v>148</v>
      </c>
      <c r="E280" s="42"/>
      <c r="F280" s="228" t="s">
        <v>413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148</v>
      </c>
      <c r="AU280" s="18" t="s">
        <v>91</v>
      </c>
    </row>
    <row r="281" s="13" customFormat="1">
      <c r="A281" s="13"/>
      <c r="B281" s="232"/>
      <c r="C281" s="233"/>
      <c r="D281" s="234" t="s">
        <v>150</v>
      </c>
      <c r="E281" s="233"/>
      <c r="F281" s="236" t="s">
        <v>414</v>
      </c>
      <c r="G281" s="233"/>
      <c r="H281" s="237">
        <v>3.9020000000000001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150</v>
      </c>
      <c r="AU281" s="243" t="s">
        <v>91</v>
      </c>
      <c r="AV281" s="13" t="s">
        <v>91</v>
      </c>
      <c r="AW281" s="13" t="s">
        <v>4</v>
      </c>
      <c r="AX281" s="13" t="s">
        <v>89</v>
      </c>
      <c r="AY281" s="243" t="s">
        <v>139</v>
      </c>
    </row>
    <row r="282" s="2" customFormat="1" ht="37.8" customHeight="1">
      <c r="A282" s="40"/>
      <c r="B282" s="41"/>
      <c r="C282" s="213" t="s">
        <v>415</v>
      </c>
      <c r="D282" s="213" t="s">
        <v>142</v>
      </c>
      <c r="E282" s="214" t="s">
        <v>416</v>
      </c>
      <c r="F282" s="215" t="s">
        <v>417</v>
      </c>
      <c r="G282" s="216" t="s">
        <v>145</v>
      </c>
      <c r="H282" s="217">
        <v>0.5</v>
      </c>
      <c r="I282" s="218"/>
      <c r="J282" s="219">
        <f>ROUND(I282*H282,2)</f>
        <v>0</v>
      </c>
      <c r="K282" s="220"/>
      <c r="L282" s="46"/>
      <c r="M282" s="221" t="s">
        <v>44</v>
      </c>
      <c r="N282" s="222" t="s">
        <v>53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146</v>
      </c>
      <c r="AT282" s="225" t="s">
        <v>142</v>
      </c>
      <c r="AU282" s="225" t="s">
        <v>91</v>
      </c>
      <c r="AY282" s="18" t="s">
        <v>139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8" t="s">
        <v>89</v>
      </c>
      <c r="BK282" s="226">
        <f>ROUND(I282*H282,2)</f>
        <v>0</v>
      </c>
      <c r="BL282" s="18" t="s">
        <v>146</v>
      </c>
      <c r="BM282" s="225" t="s">
        <v>418</v>
      </c>
    </row>
    <row r="283" s="2" customFormat="1">
      <c r="A283" s="40"/>
      <c r="B283" s="41"/>
      <c r="C283" s="42"/>
      <c r="D283" s="227" t="s">
        <v>148</v>
      </c>
      <c r="E283" s="42"/>
      <c r="F283" s="228" t="s">
        <v>419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148</v>
      </c>
      <c r="AU283" s="18" t="s">
        <v>91</v>
      </c>
    </row>
    <row r="284" s="2" customFormat="1" ht="37.8" customHeight="1">
      <c r="A284" s="40"/>
      <c r="B284" s="41"/>
      <c r="C284" s="213" t="s">
        <v>420</v>
      </c>
      <c r="D284" s="213" t="s">
        <v>142</v>
      </c>
      <c r="E284" s="214" t="s">
        <v>421</v>
      </c>
      <c r="F284" s="215" t="s">
        <v>422</v>
      </c>
      <c r="G284" s="216" t="s">
        <v>145</v>
      </c>
      <c r="H284" s="217">
        <v>19.509</v>
      </c>
      <c r="I284" s="218"/>
      <c r="J284" s="219">
        <f>ROUND(I284*H284,2)</f>
        <v>0</v>
      </c>
      <c r="K284" s="220"/>
      <c r="L284" s="46"/>
      <c r="M284" s="221" t="s">
        <v>44</v>
      </c>
      <c r="N284" s="222" t="s">
        <v>53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146</v>
      </c>
      <c r="AT284" s="225" t="s">
        <v>142</v>
      </c>
      <c r="AU284" s="225" t="s">
        <v>91</v>
      </c>
      <c r="AY284" s="18" t="s">
        <v>139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89</v>
      </c>
      <c r="BK284" s="226">
        <f>ROUND(I284*H284,2)</f>
        <v>0</v>
      </c>
      <c r="BL284" s="18" t="s">
        <v>146</v>
      </c>
      <c r="BM284" s="225" t="s">
        <v>423</v>
      </c>
    </row>
    <row r="285" s="2" customFormat="1">
      <c r="A285" s="40"/>
      <c r="B285" s="41"/>
      <c r="C285" s="42"/>
      <c r="D285" s="227" t="s">
        <v>148</v>
      </c>
      <c r="E285" s="42"/>
      <c r="F285" s="228" t="s">
        <v>424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148</v>
      </c>
      <c r="AU285" s="18" t="s">
        <v>91</v>
      </c>
    </row>
    <row r="286" s="13" customFormat="1">
      <c r="A286" s="13"/>
      <c r="B286" s="232"/>
      <c r="C286" s="233"/>
      <c r="D286" s="234" t="s">
        <v>150</v>
      </c>
      <c r="E286" s="233"/>
      <c r="F286" s="236" t="s">
        <v>425</v>
      </c>
      <c r="G286" s="233"/>
      <c r="H286" s="237">
        <v>19.509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150</v>
      </c>
      <c r="AU286" s="243" t="s">
        <v>91</v>
      </c>
      <c r="AV286" s="13" t="s">
        <v>91</v>
      </c>
      <c r="AW286" s="13" t="s">
        <v>4</v>
      </c>
      <c r="AX286" s="13" t="s">
        <v>89</v>
      </c>
      <c r="AY286" s="243" t="s">
        <v>139</v>
      </c>
    </row>
    <row r="287" s="12" customFormat="1" ht="22.8" customHeight="1">
      <c r="A287" s="12"/>
      <c r="B287" s="197"/>
      <c r="C287" s="198"/>
      <c r="D287" s="199" t="s">
        <v>81</v>
      </c>
      <c r="E287" s="211" t="s">
        <v>426</v>
      </c>
      <c r="F287" s="211" t="s">
        <v>427</v>
      </c>
      <c r="G287" s="198"/>
      <c r="H287" s="198"/>
      <c r="I287" s="201"/>
      <c r="J287" s="212">
        <f>BK287</f>
        <v>0</v>
      </c>
      <c r="K287" s="198"/>
      <c r="L287" s="203"/>
      <c r="M287" s="204"/>
      <c r="N287" s="205"/>
      <c r="O287" s="205"/>
      <c r="P287" s="206">
        <f>SUM(P288:P289)</f>
        <v>0</v>
      </c>
      <c r="Q287" s="205"/>
      <c r="R287" s="206">
        <f>SUM(R288:R289)</f>
        <v>0</v>
      </c>
      <c r="S287" s="205"/>
      <c r="T287" s="207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8" t="s">
        <v>89</v>
      </c>
      <c r="AT287" s="209" t="s">
        <v>81</v>
      </c>
      <c r="AU287" s="209" t="s">
        <v>89</v>
      </c>
      <c r="AY287" s="208" t="s">
        <v>139</v>
      </c>
      <c r="BK287" s="210">
        <f>SUM(BK288:BK289)</f>
        <v>0</v>
      </c>
    </row>
    <row r="288" s="2" customFormat="1" ht="55.5" customHeight="1">
      <c r="A288" s="40"/>
      <c r="B288" s="41"/>
      <c r="C288" s="213" t="s">
        <v>428</v>
      </c>
      <c r="D288" s="213" t="s">
        <v>142</v>
      </c>
      <c r="E288" s="214" t="s">
        <v>429</v>
      </c>
      <c r="F288" s="215" t="s">
        <v>430</v>
      </c>
      <c r="G288" s="216" t="s">
        <v>145</v>
      </c>
      <c r="H288" s="217">
        <v>9.9760000000000009</v>
      </c>
      <c r="I288" s="218"/>
      <c r="J288" s="219">
        <f>ROUND(I288*H288,2)</f>
        <v>0</v>
      </c>
      <c r="K288" s="220"/>
      <c r="L288" s="46"/>
      <c r="M288" s="221" t="s">
        <v>44</v>
      </c>
      <c r="N288" s="222" t="s">
        <v>53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146</v>
      </c>
      <c r="AT288" s="225" t="s">
        <v>142</v>
      </c>
      <c r="AU288" s="225" t="s">
        <v>91</v>
      </c>
      <c r="AY288" s="18" t="s">
        <v>139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89</v>
      </c>
      <c r="BK288" s="226">
        <f>ROUND(I288*H288,2)</f>
        <v>0</v>
      </c>
      <c r="BL288" s="18" t="s">
        <v>146</v>
      </c>
      <c r="BM288" s="225" t="s">
        <v>431</v>
      </c>
    </row>
    <row r="289" s="2" customFormat="1">
      <c r="A289" s="40"/>
      <c r="B289" s="41"/>
      <c r="C289" s="42"/>
      <c r="D289" s="227" t="s">
        <v>148</v>
      </c>
      <c r="E289" s="42"/>
      <c r="F289" s="228" t="s">
        <v>432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148</v>
      </c>
      <c r="AU289" s="18" t="s">
        <v>91</v>
      </c>
    </row>
    <row r="290" s="12" customFormat="1" ht="25.92" customHeight="1">
      <c r="A290" s="12"/>
      <c r="B290" s="197"/>
      <c r="C290" s="198"/>
      <c r="D290" s="199" t="s">
        <v>81</v>
      </c>
      <c r="E290" s="200" t="s">
        <v>433</v>
      </c>
      <c r="F290" s="200" t="s">
        <v>434</v>
      </c>
      <c r="G290" s="198"/>
      <c r="H290" s="198"/>
      <c r="I290" s="201"/>
      <c r="J290" s="202">
        <f>BK290</f>
        <v>0</v>
      </c>
      <c r="K290" s="198"/>
      <c r="L290" s="203"/>
      <c r="M290" s="204"/>
      <c r="N290" s="205"/>
      <c r="O290" s="205"/>
      <c r="P290" s="206">
        <f>P291+P335+P371+P375+P409+P640+P948+P1153</f>
        <v>0</v>
      </c>
      <c r="Q290" s="205"/>
      <c r="R290" s="206">
        <f>R291+R335+R371+R375+R409+R640+R948+R1153</f>
        <v>70.805855839999992</v>
      </c>
      <c r="S290" s="205"/>
      <c r="T290" s="207">
        <f>T291+T335+T371+T375+T409+T640+T948+T1153</f>
        <v>23.63438734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8" t="s">
        <v>91</v>
      </c>
      <c r="AT290" s="209" t="s">
        <v>81</v>
      </c>
      <c r="AU290" s="209" t="s">
        <v>82</v>
      </c>
      <c r="AY290" s="208" t="s">
        <v>139</v>
      </c>
      <c r="BK290" s="210">
        <f>BK291+BK335+BK371+BK375+BK409+BK640+BK948+BK1153</f>
        <v>0</v>
      </c>
    </row>
    <row r="291" s="12" customFormat="1" ht="22.8" customHeight="1">
      <c r="A291" s="12"/>
      <c r="B291" s="197"/>
      <c r="C291" s="198"/>
      <c r="D291" s="199" t="s">
        <v>81</v>
      </c>
      <c r="E291" s="211" t="s">
        <v>435</v>
      </c>
      <c r="F291" s="211" t="s">
        <v>436</v>
      </c>
      <c r="G291" s="198"/>
      <c r="H291" s="198"/>
      <c r="I291" s="201"/>
      <c r="J291" s="212">
        <f>BK291</f>
        <v>0</v>
      </c>
      <c r="K291" s="198"/>
      <c r="L291" s="203"/>
      <c r="M291" s="204"/>
      <c r="N291" s="205"/>
      <c r="O291" s="205"/>
      <c r="P291" s="206">
        <f>SUM(P292:P334)</f>
        <v>0</v>
      </c>
      <c r="Q291" s="205"/>
      <c r="R291" s="206">
        <f>SUM(R292:R334)</f>
        <v>0.92216682000000016</v>
      </c>
      <c r="S291" s="205"/>
      <c r="T291" s="207">
        <f>SUM(T292:T334)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8" t="s">
        <v>91</v>
      </c>
      <c r="AT291" s="209" t="s">
        <v>81</v>
      </c>
      <c r="AU291" s="209" t="s">
        <v>89</v>
      </c>
      <c r="AY291" s="208" t="s">
        <v>139</v>
      </c>
      <c r="BK291" s="210">
        <f>SUM(BK292:BK334)</f>
        <v>0</v>
      </c>
    </row>
    <row r="292" s="2" customFormat="1" ht="49.05" customHeight="1">
      <c r="A292" s="40"/>
      <c r="B292" s="41"/>
      <c r="C292" s="213" t="s">
        <v>437</v>
      </c>
      <c r="D292" s="213" t="s">
        <v>142</v>
      </c>
      <c r="E292" s="214" t="s">
        <v>438</v>
      </c>
      <c r="F292" s="215" t="s">
        <v>439</v>
      </c>
      <c r="G292" s="216" t="s">
        <v>197</v>
      </c>
      <c r="H292" s="217">
        <v>61.036000000000001</v>
      </c>
      <c r="I292" s="218"/>
      <c r="J292" s="219">
        <f>ROUND(I292*H292,2)</f>
        <v>0</v>
      </c>
      <c r="K292" s="220"/>
      <c r="L292" s="46"/>
      <c r="M292" s="221" t="s">
        <v>44</v>
      </c>
      <c r="N292" s="222" t="s">
        <v>53</v>
      </c>
      <c r="O292" s="86"/>
      <c r="P292" s="223">
        <f>O292*H292</f>
        <v>0</v>
      </c>
      <c r="Q292" s="223">
        <v>0.00012</v>
      </c>
      <c r="R292" s="223">
        <f>Q292*H292</f>
        <v>0.0073243200000000005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236</v>
      </c>
      <c r="AT292" s="225" t="s">
        <v>142</v>
      </c>
      <c r="AU292" s="225" t="s">
        <v>91</v>
      </c>
      <c r="AY292" s="18" t="s">
        <v>139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89</v>
      </c>
      <c r="BK292" s="226">
        <f>ROUND(I292*H292,2)</f>
        <v>0</v>
      </c>
      <c r="BL292" s="18" t="s">
        <v>236</v>
      </c>
      <c r="BM292" s="225" t="s">
        <v>440</v>
      </c>
    </row>
    <row r="293" s="2" customFormat="1">
      <c r="A293" s="40"/>
      <c r="B293" s="41"/>
      <c r="C293" s="42"/>
      <c r="D293" s="227" t="s">
        <v>148</v>
      </c>
      <c r="E293" s="42"/>
      <c r="F293" s="228" t="s">
        <v>441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148</v>
      </c>
      <c r="AU293" s="18" t="s">
        <v>91</v>
      </c>
    </row>
    <row r="294" s="13" customFormat="1">
      <c r="A294" s="13"/>
      <c r="B294" s="232"/>
      <c r="C294" s="233"/>
      <c r="D294" s="234" t="s">
        <v>150</v>
      </c>
      <c r="E294" s="235" t="s">
        <v>44</v>
      </c>
      <c r="F294" s="236" t="s">
        <v>442</v>
      </c>
      <c r="G294" s="233"/>
      <c r="H294" s="237">
        <v>34.844000000000001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150</v>
      </c>
      <c r="AU294" s="243" t="s">
        <v>91</v>
      </c>
      <c r="AV294" s="13" t="s">
        <v>91</v>
      </c>
      <c r="AW294" s="13" t="s">
        <v>42</v>
      </c>
      <c r="AX294" s="13" t="s">
        <v>82</v>
      </c>
      <c r="AY294" s="243" t="s">
        <v>139</v>
      </c>
    </row>
    <row r="295" s="13" customFormat="1">
      <c r="A295" s="13"/>
      <c r="B295" s="232"/>
      <c r="C295" s="233"/>
      <c r="D295" s="234" t="s">
        <v>150</v>
      </c>
      <c r="E295" s="235" t="s">
        <v>44</v>
      </c>
      <c r="F295" s="236" t="s">
        <v>443</v>
      </c>
      <c r="G295" s="233"/>
      <c r="H295" s="237">
        <v>26.192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150</v>
      </c>
      <c r="AU295" s="243" t="s">
        <v>91</v>
      </c>
      <c r="AV295" s="13" t="s">
        <v>91</v>
      </c>
      <c r="AW295" s="13" t="s">
        <v>42</v>
      </c>
      <c r="AX295" s="13" t="s">
        <v>82</v>
      </c>
      <c r="AY295" s="243" t="s">
        <v>139</v>
      </c>
    </row>
    <row r="296" s="14" customFormat="1">
      <c r="A296" s="14"/>
      <c r="B296" s="255"/>
      <c r="C296" s="256"/>
      <c r="D296" s="234" t="s">
        <v>150</v>
      </c>
      <c r="E296" s="257" t="s">
        <v>44</v>
      </c>
      <c r="F296" s="258" t="s">
        <v>167</v>
      </c>
      <c r="G296" s="256"/>
      <c r="H296" s="259">
        <v>61.036000000000001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5" t="s">
        <v>150</v>
      </c>
      <c r="AU296" s="265" t="s">
        <v>91</v>
      </c>
      <c r="AV296" s="14" t="s">
        <v>146</v>
      </c>
      <c r="AW296" s="14" t="s">
        <v>42</v>
      </c>
      <c r="AX296" s="14" t="s">
        <v>89</v>
      </c>
      <c r="AY296" s="265" t="s">
        <v>139</v>
      </c>
    </row>
    <row r="297" s="2" customFormat="1" ht="21.75" customHeight="1">
      <c r="A297" s="40"/>
      <c r="B297" s="41"/>
      <c r="C297" s="244" t="s">
        <v>444</v>
      </c>
      <c r="D297" s="244" t="s">
        <v>152</v>
      </c>
      <c r="E297" s="245" t="s">
        <v>445</v>
      </c>
      <c r="F297" s="246" t="s">
        <v>446</v>
      </c>
      <c r="G297" s="247" t="s">
        <v>145</v>
      </c>
      <c r="H297" s="248">
        <v>0.058000000000000003</v>
      </c>
      <c r="I297" s="249"/>
      <c r="J297" s="250">
        <f>ROUND(I297*H297,2)</f>
        <v>0</v>
      </c>
      <c r="K297" s="251"/>
      <c r="L297" s="252"/>
      <c r="M297" s="253" t="s">
        <v>44</v>
      </c>
      <c r="N297" s="254" t="s">
        <v>53</v>
      </c>
      <c r="O297" s="86"/>
      <c r="P297" s="223">
        <f>O297*H297</f>
        <v>0</v>
      </c>
      <c r="Q297" s="223">
        <v>1</v>
      </c>
      <c r="R297" s="223">
        <f>Q297*H297</f>
        <v>0.058000000000000003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332</v>
      </c>
      <c r="AT297" s="225" t="s">
        <v>152</v>
      </c>
      <c r="AU297" s="225" t="s">
        <v>91</v>
      </c>
      <c r="AY297" s="18" t="s">
        <v>139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8" t="s">
        <v>89</v>
      </c>
      <c r="BK297" s="226">
        <f>ROUND(I297*H297,2)</f>
        <v>0</v>
      </c>
      <c r="BL297" s="18" t="s">
        <v>236</v>
      </c>
      <c r="BM297" s="225" t="s">
        <v>447</v>
      </c>
    </row>
    <row r="298" s="13" customFormat="1">
      <c r="A298" s="13"/>
      <c r="B298" s="232"/>
      <c r="C298" s="233"/>
      <c r="D298" s="234" t="s">
        <v>150</v>
      </c>
      <c r="E298" s="235" t="s">
        <v>44</v>
      </c>
      <c r="F298" s="236" t="s">
        <v>448</v>
      </c>
      <c r="G298" s="233"/>
      <c r="H298" s="237">
        <v>0.033000000000000002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150</v>
      </c>
      <c r="AU298" s="243" t="s">
        <v>91</v>
      </c>
      <c r="AV298" s="13" t="s">
        <v>91</v>
      </c>
      <c r="AW298" s="13" t="s">
        <v>42</v>
      </c>
      <c r="AX298" s="13" t="s">
        <v>82</v>
      </c>
      <c r="AY298" s="243" t="s">
        <v>139</v>
      </c>
    </row>
    <row r="299" s="13" customFormat="1">
      <c r="A299" s="13"/>
      <c r="B299" s="232"/>
      <c r="C299" s="233"/>
      <c r="D299" s="234" t="s">
        <v>150</v>
      </c>
      <c r="E299" s="235" t="s">
        <v>44</v>
      </c>
      <c r="F299" s="236" t="s">
        <v>449</v>
      </c>
      <c r="G299" s="233"/>
      <c r="H299" s="237">
        <v>0.025000000000000001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150</v>
      </c>
      <c r="AU299" s="243" t="s">
        <v>91</v>
      </c>
      <c r="AV299" s="13" t="s">
        <v>91</v>
      </c>
      <c r="AW299" s="13" t="s">
        <v>42</v>
      </c>
      <c r="AX299" s="13" t="s">
        <v>82</v>
      </c>
      <c r="AY299" s="243" t="s">
        <v>139</v>
      </c>
    </row>
    <row r="300" s="14" customFormat="1">
      <c r="A300" s="14"/>
      <c r="B300" s="255"/>
      <c r="C300" s="256"/>
      <c r="D300" s="234" t="s">
        <v>150</v>
      </c>
      <c r="E300" s="257" t="s">
        <v>44</v>
      </c>
      <c r="F300" s="258" t="s">
        <v>167</v>
      </c>
      <c r="G300" s="256"/>
      <c r="H300" s="259">
        <v>0.058000000000000003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150</v>
      </c>
      <c r="AU300" s="265" t="s">
        <v>91</v>
      </c>
      <c r="AV300" s="14" t="s">
        <v>146</v>
      </c>
      <c r="AW300" s="14" t="s">
        <v>42</v>
      </c>
      <c r="AX300" s="14" t="s">
        <v>89</v>
      </c>
      <c r="AY300" s="265" t="s">
        <v>139</v>
      </c>
    </row>
    <row r="301" s="2" customFormat="1" ht="37.8" customHeight="1">
      <c r="A301" s="40"/>
      <c r="B301" s="41"/>
      <c r="C301" s="213" t="s">
        <v>450</v>
      </c>
      <c r="D301" s="213" t="s">
        <v>142</v>
      </c>
      <c r="E301" s="214" t="s">
        <v>451</v>
      </c>
      <c r="F301" s="215" t="s">
        <v>452</v>
      </c>
      <c r="G301" s="216" t="s">
        <v>161</v>
      </c>
      <c r="H301" s="217">
        <v>84.004000000000005</v>
      </c>
      <c r="I301" s="218"/>
      <c r="J301" s="219">
        <f>ROUND(I301*H301,2)</f>
        <v>0</v>
      </c>
      <c r="K301" s="220"/>
      <c r="L301" s="46"/>
      <c r="M301" s="221" t="s">
        <v>44</v>
      </c>
      <c r="N301" s="222" t="s">
        <v>53</v>
      </c>
      <c r="O301" s="86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236</v>
      </c>
      <c r="AT301" s="225" t="s">
        <v>142</v>
      </c>
      <c r="AU301" s="225" t="s">
        <v>91</v>
      </c>
      <c r="AY301" s="18" t="s">
        <v>139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8" t="s">
        <v>89</v>
      </c>
      <c r="BK301" s="226">
        <f>ROUND(I301*H301,2)</f>
        <v>0</v>
      </c>
      <c r="BL301" s="18" t="s">
        <v>236</v>
      </c>
      <c r="BM301" s="225" t="s">
        <v>453</v>
      </c>
    </row>
    <row r="302" s="2" customFormat="1">
      <c r="A302" s="40"/>
      <c r="B302" s="41"/>
      <c r="C302" s="42"/>
      <c r="D302" s="227" t="s">
        <v>148</v>
      </c>
      <c r="E302" s="42"/>
      <c r="F302" s="228" t="s">
        <v>454</v>
      </c>
      <c r="G302" s="42"/>
      <c r="H302" s="42"/>
      <c r="I302" s="229"/>
      <c r="J302" s="42"/>
      <c r="K302" s="42"/>
      <c r="L302" s="46"/>
      <c r="M302" s="230"/>
      <c r="N302" s="231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148</v>
      </c>
      <c r="AU302" s="18" t="s">
        <v>91</v>
      </c>
    </row>
    <row r="303" s="13" customFormat="1">
      <c r="A303" s="13"/>
      <c r="B303" s="232"/>
      <c r="C303" s="233"/>
      <c r="D303" s="234" t="s">
        <v>150</v>
      </c>
      <c r="E303" s="235" t="s">
        <v>44</v>
      </c>
      <c r="F303" s="236" t="s">
        <v>455</v>
      </c>
      <c r="G303" s="233"/>
      <c r="H303" s="237">
        <v>45.149999999999999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150</v>
      </c>
      <c r="AU303" s="243" t="s">
        <v>91</v>
      </c>
      <c r="AV303" s="13" t="s">
        <v>91</v>
      </c>
      <c r="AW303" s="13" t="s">
        <v>42</v>
      </c>
      <c r="AX303" s="13" t="s">
        <v>82</v>
      </c>
      <c r="AY303" s="243" t="s">
        <v>139</v>
      </c>
    </row>
    <row r="304" s="13" customFormat="1">
      <c r="A304" s="13"/>
      <c r="B304" s="232"/>
      <c r="C304" s="233"/>
      <c r="D304" s="234" t="s">
        <v>150</v>
      </c>
      <c r="E304" s="235" t="s">
        <v>44</v>
      </c>
      <c r="F304" s="236" t="s">
        <v>456</v>
      </c>
      <c r="G304" s="233"/>
      <c r="H304" s="237">
        <v>38.853999999999999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150</v>
      </c>
      <c r="AU304" s="243" t="s">
        <v>91</v>
      </c>
      <c r="AV304" s="13" t="s">
        <v>91</v>
      </c>
      <c r="AW304" s="13" t="s">
        <v>42</v>
      </c>
      <c r="AX304" s="13" t="s">
        <v>82</v>
      </c>
      <c r="AY304" s="243" t="s">
        <v>139</v>
      </c>
    </row>
    <row r="305" s="14" customFormat="1">
      <c r="A305" s="14"/>
      <c r="B305" s="255"/>
      <c r="C305" s="256"/>
      <c r="D305" s="234" t="s">
        <v>150</v>
      </c>
      <c r="E305" s="257" t="s">
        <v>44</v>
      </c>
      <c r="F305" s="258" t="s">
        <v>167</v>
      </c>
      <c r="G305" s="256"/>
      <c r="H305" s="259">
        <v>84.004000000000005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150</v>
      </c>
      <c r="AU305" s="265" t="s">
        <v>91</v>
      </c>
      <c r="AV305" s="14" t="s">
        <v>146</v>
      </c>
      <c r="AW305" s="14" t="s">
        <v>42</v>
      </c>
      <c r="AX305" s="14" t="s">
        <v>89</v>
      </c>
      <c r="AY305" s="265" t="s">
        <v>139</v>
      </c>
    </row>
    <row r="306" s="2" customFormat="1" ht="49.05" customHeight="1">
      <c r="A306" s="40"/>
      <c r="B306" s="41"/>
      <c r="C306" s="244" t="s">
        <v>457</v>
      </c>
      <c r="D306" s="244" t="s">
        <v>152</v>
      </c>
      <c r="E306" s="245" t="s">
        <v>458</v>
      </c>
      <c r="F306" s="246" t="s">
        <v>459</v>
      </c>
      <c r="G306" s="247" t="s">
        <v>161</v>
      </c>
      <c r="H306" s="248">
        <v>100.80500000000001</v>
      </c>
      <c r="I306" s="249"/>
      <c r="J306" s="250">
        <f>ROUND(I306*H306,2)</f>
        <v>0</v>
      </c>
      <c r="K306" s="251"/>
      <c r="L306" s="252"/>
      <c r="M306" s="253" t="s">
        <v>44</v>
      </c>
      <c r="N306" s="254" t="s">
        <v>53</v>
      </c>
      <c r="O306" s="86"/>
      <c r="P306" s="223">
        <f>O306*H306</f>
        <v>0</v>
      </c>
      <c r="Q306" s="223">
        <v>0.0044000000000000003</v>
      </c>
      <c r="R306" s="223">
        <f>Q306*H306</f>
        <v>0.44354200000000005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332</v>
      </c>
      <c r="AT306" s="225" t="s">
        <v>152</v>
      </c>
      <c r="AU306" s="225" t="s">
        <v>91</v>
      </c>
      <c r="AY306" s="18" t="s">
        <v>139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89</v>
      </c>
      <c r="BK306" s="226">
        <f>ROUND(I306*H306,2)</f>
        <v>0</v>
      </c>
      <c r="BL306" s="18" t="s">
        <v>236</v>
      </c>
      <c r="BM306" s="225" t="s">
        <v>460</v>
      </c>
    </row>
    <row r="307" s="2" customFormat="1">
      <c r="A307" s="40"/>
      <c r="B307" s="41"/>
      <c r="C307" s="42"/>
      <c r="D307" s="234" t="s">
        <v>461</v>
      </c>
      <c r="E307" s="42"/>
      <c r="F307" s="266" t="s">
        <v>462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461</v>
      </c>
      <c r="AU307" s="18" t="s">
        <v>91</v>
      </c>
    </row>
    <row r="308" s="13" customFormat="1">
      <c r="A308" s="13"/>
      <c r="B308" s="232"/>
      <c r="C308" s="233"/>
      <c r="D308" s="234" t="s">
        <v>150</v>
      </c>
      <c r="E308" s="235" t="s">
        <v>44</v>
      </c>
      <c r="F308" s="236" t="s">
        <v>455</v>
      </c>
      <c r="G308" s="233"/>
      <c r="H308" s="237">
        <v>45.149999999999999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150</v>
      </c>
      <c r="AU308" s="243" t="s">
        <v>91</v>
      </c>
      <c r="AV308" s="13" t="s">
        <v>91</v>
      </c>
      <c r="AW308" s="13" t="s">
        <v>42</v>
      </c>
      <c r="AX308" s="13" t="s">
        <v>82</v>
      </c>
      <c r="AY308" s="243" t="s">
        <v>139</v>
      </c>
    </row>
    <row r="309" s="13" customFormat="1">
      <c r="A309" s="13"/>
      <c r="B309" s="232"/>
      <c r="C309" s="233"/>
      <c r="D309" s="234" t="s">
        <v>150</v>
      </c>
      <c r="E309" s="235" t="s">
        <v>44</v>
      </c>
      <c r="F309" s="236" t="s">
        <v>456</v>
      </c>
      <c r="G309" s="233"/>
      <c r="H309" s="237">
        <v>38.853999999999999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150</v>
      </c>
      <c r="AU309" s="243" t="s">
        <v>91</v>
      </c>
      <c r="AV309" s="13" t="s">
        <v>91</v>
      </c>
      <c r="AW309" s="13" t="s">
        <v>42</v>
      </c>
      <c r="AX309" s="13" t="s">
        <v>82</v>
      </c>
      <c r="AY309" s="243" t="s">
        <v>139</v>
      </c>
    </row>
    <row r="310" s="14" customFormat="1">
      <c r="A310" s="14"/>
      <c r="B310" s="255"/>
      <c r="C310" s="256"/>
      <c r="D310" s="234" t="s">
        <v>150</v>
      </c>
      <c r="E310" s="257" t="s">
        <v>44</v>
      </c>
      <c r="F310" s="258" t="s">
        <v>167</v>
      </c>
      <c r="G310" s="256"/>
      <c r="H310" s="259">
        <v>84.004000000000005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5" t="s">
        <v>150</v>
      </c>
      <c r="AU310" s="265" t="s">
        <v>91</v>
      </c>
      <c r="AV310" s="14" t="s">
        <v>146</v>
      </c>
      <c r="AW310" s="14" t="s">
        <v>42</v>
      </c>
      <c r="AX310" s="14" t="s">
        <v>89</v>
      </c>
      <c r="AY310" s="265" t="s">
        <v>139</v>
      </c>
    </row>
    <row r="311" s="13" customFormat="1">
      <c r="A311" s="13"/>
      <c r="B311" s="232"/>
      <c r="C311" s="233"/>
      <c r="D311" s="234" t="s">
        <v>150</v>
      </c>
      <c r="E311" s="233"/>
      <c r="F311" s="236" t="s">
        <v>463</v>
      </c>
      <c r="G311" s="233"/>
      <c r="H311" s="237">
        <v>100.80500000000001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150</v>
      </c>
      <c r="AU311" s="243" t="s">
        <v>91</v>
      </c>
      <c r="AV311" s="13" t="s">
        <v>91</v>
      </c>
      <c r="AW311" s="13" t="s">
        <v>4</v>
      </c>
      <c r="AX311" s="13" t="s">
        <v>89</v>
      </c>
      <c r="AY311" s="243" t="s">
        <v>139</v>
      </c>
    </row>
    <row r="312" s="2" customFormat="1" ht="37.8" customHeight="1">
      <c r="A312" s="40"/>
      <c r="B312" s="41"/>
      <c r="C312" s="213" t="s">
        <v>464</v>
      </c>
      <c r="D312" s="213" t="s">
        <v>142</v>
      </c>
      <c r="E312" s="214" t="s">
        <v>465</v>
      </c>
      <c r="F312" s="215" t="s">
        <v>466</v>
      </c>
      <c r="G312" s="216" t="s">
        <v>161</v>
      </c>
      <c r="H312" s="217">
        <v>84.004000000000005</v>
      </c>
      <c r="I312" s="218"/>
      <c r="J312" s="219">
        <f>ROUND(I312*H312,2)</f>
        <v>0</v>
      </c>
      <c r="K312" s="220"/>
      <c r="L312" s="46"/>
      <c r="M312" s="221" t="s">
        <v>44</v>
      </c>
      <c r="N312" s="222" t="s">
        <v>53</v>
      </c>
      <c r="O312" s="86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236</v>
      </c>
      <c r="AT312" s="225" t="s">
        <v>142</v>
      </c>
      <c r="AU312" s="225" t="s">
        <v>91</v>
      </c>
      <c r="AY312" s="18" t="s">
        <v>139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89</v>
      </c>
      <c r="BK312" s="226">
        <f>ROUND(I312*H312,2)</f>
        <v>0</v>
      </c>
      <c r="BL312" s="18" t="s">
        <v>236</v>
      </c>
      <c r="BM312" s="225" t="s">
        <v>467</v>
      </c>
    </row>
    <row r="313" s="2" customFormat="1">
      <c r="A313" s="40"/>
      <c r="B313" s="41"/>
      <c r="C313" s="42"/>
      <c r="D313" s="227" t="s">
        <v>148</v>
      </c>
      <c r="E313" s="42"/>
      <c r="F313" s="228" t="s">
        <v>468</v>
      </c>
      <c r="G313" s="42"/>
      <c r="H313" s="42"/>
      <c r="I313" s="229"/>
      <c r="J313" s="42"/>
      <c r="K313" s="42"/>
      <c r="L313" s="46"/>
      <c r="M313" s="230"/>
      <c r="N313" s="231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148</v>
      </c>
      <c r="AU313" s="18" t="s">
        <v>91</v>
      </c>
    </row>
    <row r="314" s="13" customFormat="1">
      <c r="A314" s="13"/>
      <c r="B314" s="232"/>
      <c r="C314" s="233"/>
      <c r="D314" s="234" t="s">
        <v>150</v>
      </c>
      <c r="E314" s="235" t="s">
        <v>44</v>
      </c>
      <c r="F314" s="236" t="s">
        <v>455</v>
      </c>
      <c r="G314" s="233"/>
      <c r="H314" s="237">
        <v>45.149999999999999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150</v>
      </c>
      <c r="AU314" s="243" t="s">
        <v>91</v>
      </c>
      <c r="AV314" s="13" t="s">
        <v>91</v>
      </c>
      <c r="AW314" s="13" t="s">
        <v>42</v>
      </c>
      <c r="AX314" s="13" t="s">
        <v>82</v>
      </c>
      <c r="AY314" s="243" t="s">
        <v>139</v>
      </c>
    </row>
    <row r="315" s="13" customFormat="1">
      <c r="A315" s="13"/>
      <c r="B315" s="232"/>
      <c r="C315" s="233"/>
      <c r="D315" s="234" t="s">
        <v>150</v>
      </c>
      <c r="E315" s="235" t="s">
        <v>44</v>
      </c>
      <c r="F315" s="236" t="s">
        <v>456</v>
      </c>
      <c r="G315" s="233"/>
      <c r="H315" s="237">
        <v>38.853999999999999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150</v>
      </c>
      <c r="AU315" s="243" t="s">
        <v>91</v>
      </c>
      <c r="AV315" s="13" t="s">
        <v>91</v>
      </c>
      <c r="AW315" s="13" t="s">
        <v>42</v>
      </c>
      <c r="AX315" s="13" t="s">
        <v>82</v>
      </c>
      <c r="AY315" s="243" t="s">
        <v>139</v>
      </c>
    </row>
    <row r="316" s="14" customFormat="1">
      <c r="A316" s="14"/>
      <c r="B316" s="255"/>
      <c r="C316" s="256"/>
      <c r="D316" s="234" t="s">
        <v>150</v>
      </c>
      <c r="E316" s="257" t="s">
        <v>44</v>
      </c>
      <c r="F316" s="258" t="s">
        <v>167</v>
      </c>
      <c r="G316" s="256"/>
      <c r="H316" s="259">
        <v>84.004000000000005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5" t="s">
        <v>150</v>
      </c>
      <c r="AU316" s="265" t="s">
        <v>91</v>
      </c>
      <c r="AV316" s="14" t="s">
        <v>146</v>
      </c>
      <c r="AW316" s="14" t="s">
        <v>42</v>
      </c>
      <c r="AX316" s="14" t="s">
        <v>89</v>
      </c>
      <c r="AY316" s="265" t="s">
        <v>139</v>
      </c>
    </row>
    <row r="317" s="2" customFormat="1" ht="49.05" customHeight="1">
      <c r="A317" s="40"/>
      <c r="B317" s="41"/>
      <c r="C317" s="244" t="s">
        <v>469</v>
      </c>
      <c r="D317" s="244" t="s">
        <v>152</v>
      </c>
      <c r="E317" s="245" t="s">
        <v>470</v>
      </c>
      <c r="F317" s="246" t="s">
        <v>471</v>
      </c>
      <c r="G317" s="247" t="s">
        <v>161</v>
      </c>
      <c r="H317" s="248">
        <v>100.80500000000001</v>
      </c>
      <c r="I317" s="249"/>
      <c r="J317" s="250">
        <f>ROUND(I317*H317,2)</f>
        <v>0</v>
      </c>
      <c r="K317" s="251"/>
      <c r="L317" s="252"/>
      <c r="M317" s="253" t="s">
        <v>44</v>
      </c>
      <c r="N317" s="254" t="s">
        <v>53</v>
      </c>
      <c r="O317" s="86"/>
      <c r="P317" s="223">
        <f>O317*H317</f>
        <v>0</v>
      </c>
      <c r="Q317" s="223">
        <v>0.0041000000000000003</v>
      </c>
      <c r="R317" s="223">
        <f>Q317*H317</f>
        <v>0.41330050000000007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332</v>
      </c>
      <c r="AT317" s="225" t="s">
        <v>152</v>
      </c>
      <c r="AU317" s="225" t="s">
        <v>91</v>
      </c>
      <c r="AY317" s="18" t="s">
        <v>139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8" t="s">
        <v>89</v>
      </c>
      <c r="BK317" s="226">
        <f>ROUND(I317*H317,2)</f>
        <v>0</v>
      </c>
      <c r="BL317" s="18" t="s">
        <v>236</v>
      </c>
      <c r="BM317" s="225" t="s">
        <v>472</v>
      </c>
    </row>
    <row r="318" s="13" customFormat="1">
      <c r="A318" s="13"/>
      <c r="B318" s="232"/>
      <c r="C318" s="233"/>
      <c r="D318" s="234" t="s">
        <v>150</v>
      </c>
      <c r="E318" s="235" t="s">
        <v>44</v>
      </c>
      <c r="F318" s="236" t="s">
        <v>455</v>
      </c>
      <c r="G318" s="233"/>
      <c r="H318" s="237">
        <v>45.149999999999999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150</v>
      </c>
      <c r="AU318" s="243" t="s">
        <v>91</v>
      </c>
      <c r="AV318" s="13" t="s">
        <v>91</v>
      </c>
      <c r="AW318" s="13" t="s">
        <v>42</v>
      </c>
      <c r="AX318" s="13" t="s">
        <v>82</v>
      </c>
      <c r="AY318" s="243" t="s">
        <v>139</v>
      </c>
    </row>
    <row r="319" s="13" customFormat="1">
      <c r="A319" s="13"/>
      <c r="B319" s="232"/>
      <c r="C319" s="233"/>
      <c r="D319" s="234" t="s">
        <v>150</v>
      </c>
      <c r="E319" s="235" t="s">
        <v>44</v>
      </c>
      <c r="F319" s="236" t="s">
        <v>456</v>
      </c>
      <c r="G319" s="233"/>
      <c r="H319" s="237">
        <v>38.853999999999999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150</v>
      </c>
      <c r="AU319" s="243" t="s">
        <v>91</v>
      </c>
      <c r="AV319" s="13" t="s">
        <v>91</v>
      </c>
      <c r="AW319" s="13" t="s">
        <v>42</v>
      </c>
      <c r="AX319" s="13" t="s">
        <v>82</v>
      </c>
      <c r="AY319" s="243" t="s">
        <v>139</v>
      </c>
    </row>
    <row r="320" s="14" customFormat="1">
      <c r="A320" s="14"/>
      <c r="B320" s="255"/>
      <c r="C320" s="256"/>
      <c r="D320" s="234" t="s">
        <v>150</v>
      </c>
      <c r="E320" s="257" t="s">
        <v>44</v>
      </c>
      <c r="F320" s="258" t="s">
        <v>167</v>
      </c>
      <c r="G320" s="256"/>
      <c r="H320" s="259">
        <v>84.004000000000005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150</v>
      </c>
      <c r="AU320" s="265" t="s">
        <v>91</v>
      </c>
      <c r="AV320" s="14" t="s">
        <v>146</v>
      </c>
      <c r="AW320" s="14" t="s">
        <v>42</v>
      </c>
      <c r="AX320" s="14" t="s">
        <v>89</v>
      </c>
      <c r="AY320" s="265" t="s">
        <v>139</v>
      </c>
    </row>
    <row r="321" s="13" customFormat="1">
      <c r="A321" s="13"/>
      <c r="B321" s="232"/>
      <c r="C321" s="233"/>
      <c r="D321" s="234" t="s">
        <v>150</v>
      </c>
      <c r="E321" s="233"/>
      <c r="F321" s="236" t="s">
        <v>463</v>
      </c>
      <c r="G321" s="233"/>
      <c r="H321" s="237">
        <v>100.80500000000001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150</v>
      </c>
      <c r="AU321" s="243" t="s">
        <v>91</v>
      </c>
      <c r="AV321" s="13" t="s">
        <v>91</v>
      </c>
      <c r="AW321" s="13" t="s">
        <v>4</v>
      </c>
      <c r="AX321" s="13" t="s">
        <v>89</v>
      </c>
      <c r="AY321" s="243" t="s">
        <v>139</v>
      </c>
    </row>
    <row r="322" s="2" customFormat="1" ht="37.8" customHeight="1">
      <c r="A322" s="40"/>
      <c r="B322" s="41"/>
      <c r="C322" s="213" t="s">
        <v>473</v>
      </c>
      <c r="D322" s="213" t="s">
        <v>142</v>
      </c>
      <c r="E322" s="214" t="s">
        <v>474</v>
      </c>
      <c r="F322" s="215" t="s">
        <v>475</v>
      </c>
      <c r="G322" s="216" t="s">
        <v>161</v>
      </c>
      <c r="H322" s="217">
        <v>45.003999999999998</v>
      </c>
      <c r="I322" s="218"/>
      <c r="J322" s="219">
        <f>ROUND(I322*H322,2)</f>
        <v>0</v>
      </c>
      <c r="K322" s="220"/>
      <c r="L322" s="46"/>
      <c r="M322" s="221" t="s">
        <v>44</v>
      </c>
      <c r="N322" s="222" t="s">
        <v>53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236</v>
      </c>
      <c r="AT322" s="225" t="s">
        <v>142</v>
      </c>
      <c r="AU322" s="225" t="s">
        <v>91</v>
      </c>
      <c r="AY322" s="18" t="s">
        <v>139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8" t="s">
        <v>89</v>
      </c>
      <c r="BK322" s="226">
        <f>ROUND(I322*H322,2)</f>
        <v>0</v>
      </c>
      <c r="BL322" s="18" t="s">
        <v>236</v>
      </c>
      <c r="BM322" s="225" t="s">
        <v>476</v>
      </c>
    </row>
    <row r="323" s="2" customFormat="1">
      <c r="A323" s="40"/>
      <c r="B323" s="41"/>
      <c r="C323" s="42"/>
      <c r="D323" s="227" t="s">
        <v>148</v>
      </c>
      <c r="E323" s="42"/>
      <c r="F323" s="228" t="s">
        <v>477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8" t="s">
        <v>148</v>
      </c>
      <c r="AU323" s="18" t="s">
        <v>91</v>
      </c>
    </row>
    <row r="324" s="13" customFormat="1">
      <c r="A324" s="13"/>
      <c r="B324" s="232"/>
      <c r="C324" s="233"/>
      <c r="D324" s="234" t="s">
        <v>150</v>
      </c>
      <c r="E324" s="235" t="s">
        <v>44</v>
      </c>
      <c r="F324" s="236" t="s">
        <v>478</v>
      </c>
      <c r="G324" s="233"/>
      <c r="H324" s="237">
        <v>6.1500000000000004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150</v>
      </c>
      <c r="AU324" s="243" t="s">
        <v>91</v>
      </c>
      <c r="AV324" s="13" t="s">
        <v>91</v>
      </c>
      <c r="AW324" s="13" t="s">
        <v>42</v>
      </c>
      <c r="AX324" s="13" t="s">
        <v>82</v>
      </c>
      <c r="AY324" s="243" t="s">
        <v>139</v>
      </c>
    </row>
    <row r="325" s="13" customFormat="1">
      <c r="A325" s="13"/>
      <c r="B325" s="232"/>
      <c r="C325" s="233"/>
      <c r="D325" s="234" t="s">
        <v>150</v>
      </c>
      <c r="E325" s="235" t="s">
        <v>44</v>
      </c>
      <c r="F325" s="236" t="s">
        <v>456</v>
      </c>
      <c r="G325" s="233"/>
      <c r="H325" s="237">
        <v>38.853999999999999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150</v>
      </c>
      <c r="AU325" s="243" t="s">
        <v>91</v>
      </c>
      <c r="AV325" s="13" t="s">
        <v>91</v>
      </c>
      <c r="AW325" s="13" t="s">
        <v>42</v>
      </c>
      <c r="AX325" s="13" t="s">
        <v>82</v>
      </c>
      <c r="AY325" s="243" t="s">
        <v>139</v>
      </c>
    </row>
    <row r="326" s="14" customFormat="1">
      <c r="A326" s="14"/>
      <c r="B326" s="255"/>
      <c r="C326" s="256"/>
      <c r="D326" s="234" t="s">
        <v>150</v>
      </c>
      <c r="E326" s="257" t="s">
        <v>44</v>
      </c>
      <c r="F326" s="258" t="s">
        <v>167</v>
      </c>
      <c r="G326" s="256"/>
      <c r="H326" s="259">
        <v>45.003999999999998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150</v>
      </c>
      <c r="AU326" s="265" t="s">
        <v>91</v>
      </c>
      <c r="AV326" s="14" t="s">
        <v>146</v>
      </c>
      <c r="AW326" s="14" t="s">
        <v>42</v>
      </c>
      <c r="AX326" s="14" t="s">
        <v>89</v>
      </c>
      <c r="AY326" s="265" t="s">
        <v>139</v>
      </c>
    </row>
    <row r="327" s="2" customFormat="1" ht="24.15" customHeight="1">
      <c r="A327" s="40"/>
      <c r="B327" s="41"/>
      <c r="C327" s="213" t="s">
        <v>479</v>
      </c>
      <c r="D327" s="213" t="s">
        <v>142</v>
      </c>
      <c r="E327" s="214" t="s">
        <v>480</v>
      </c>
      <c r="F327" s="215" t="s">
        <v>481</v>
      </c>
      <c r="G327" s="216" t="s">
        <v>161</v>
      </c>
      <c r="H327" s="217">
        <v>11.257999999999999</v>
      </c>
      <c r="I327" s="218"/>
      <c r="J327" s="219">
        <f>ROUND(I327*H327,2)</f>
        <v>0</v>
      </c>
      <c r="K327" s="220"/>
      <c r="L327" s="46"/>
      <c r="M327" s="221" t="s">
        <v>44</v>
      </c>
      <c r="N327" s="222" t="s">
        <v>53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236</v>
      </c>
      <c r="AT327" s="225" t="s">
        <v>142</v>
      </c>
      <c r="AU327" s="225" t="s">
        <v>91</v>
      </c>
      <c r="AY327" s="18" t="s">
        <v>139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8" t="s">
        <v>89</v>
      </c>
      <c r="BK327" s="226">
        <f>ROUND(I327*H327,2)</f>
        <v>0</v>
      </c>
      <c r="BL327" s="18" t="s">
        <v>236</v>
      </c>
      <c r="BM327" s="225" t="s">
        <v>482</v>
      </c>
    </row>
    <row r="328" s="13" customFormat="1">
      <c r="A328" s="13"/>
      <c r="B328" s="232"/>
      <c r="C328" s="233"/>
      <c r="D328" s="234" t="s">
        <v>150</v>
      </c>
      <c r="E328" s="235" t="s">
        <v>44</v>
      </c>
      <c r="F328" s="236" t="s">
        <v>483</v>
      </c>
      <c r="G328" s="233"/>
      <c r="H328" s="237">
        <v>6.0199999999999996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150</v>
      </c>
      <c r="AU328" s="243" t="s">
        <v>91</v>
      </c>
      <c r="AV328" s="13" t="s">
        <v>91</v>
      </c>
      <c r="AW328" s="13" t="s">
        <v>42</v>
      </c>
      <c r="AX328" s="13" t="s">
        <v>82</v>
      </c>
      <c r="AY328" s="243" t="s">
        <v>139</v>
      </c>
    </row>
    <row r="329" s="13" customFormat="1">
      <c r="A329" s="13"/>
      <c r="B329" s="232"/>
      <c r="C329" s="233"/>
      <c r="D329" s="234" t="s">
        <v>150</v>
      </c>
      <c r="E329" s="235" t="s">
        <v>44</v>
      </c>
      <c r="F329" s="236" t="s">
        <v>484</v>
      </c>
      <c r="G329" s="233"/>
      <c r="H329" s="237">
        <v>5.2380000000000004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150</v>
      </c>
      <c r="AU329" s="243" t="s">
        <v>91</v>
      </c>
      <c r="AV329" s="13" t="s">
        <v>91</v>
      </c>
      <c r="AW329" s="13" t="s">
        <v>42</v>
      </c>
      <c r="AX329" s="13" t="s">
        <v>82</v>
      </c>
      <c r="AY329" s="243" t="s">
        <v>139</v>
      </c>
    </row>
    <row r="330" s="14" customFormat="1">
      <c r="A330" s="14"/>
      <c r="B330" s="255"/>
      <c r="C330" s="256"/>
      <c r="D330" s="234" t="s">
        <v>150</v>
      </c>
      <c r="E330" s="257" t="s">
        <v>44</v>
      </c>
      <c r="F330" s="258" t="s">
        <v>167</v>
      </c>
      <c r="G330" s="256"/>
      <c r="H330" s="259">
        <v>11.257999999999999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5" t="s">
        <v>150</v>
      </c>
      <c r="AU330" s="265" t="s">
        <v>91</v>
      </c>
      <c r="AV330" s="14" t="s">
        <v>146</v>
      </c>
      <c r="AW330" s="14" t="s">
        <v>42</v>
      </c>
      <c r="AX330" s="14" t="s">
        <v>89</v>
      </c>
      <c r="AY330" s="265" t="s">
        <v>139</v>
      </c>
    </row>
    <row r="331" s="2" customFormat="1" ht="49.05" customHeight="1">
      <c r="A331" s="40"/>
      <c r="B331" s="41"/>
      <c r="C331" s="213" t="s">
        <v>485</v>
      </c>
      <c r="D331" s="213" t="s">
        <v>142</v>
      </c>
      <c r="E331" s="214" t="s">
        <v>486</v>
      </c>
      <c r="F331" s="215" t="s">
        <v>487</v>
      </c>
      <c r="G331" s="216" t="s">
        <v>145</v>
      </c>
      <c r="H331" s="217">
        <v>0.92200000000000004</v>
      </c>
      <c r="I331" s="218"/>
      <c r="J331" s="219">
        <f>ROUND(I331*H331,2)</f>
        <v>0</v>
      </c>
      <c r="K331" s="220"/>
      <c r="L331" s="46"/>
      <c r="M331" s="221" t="s">
        <v>44</v>
      </c>
      <c r="N331" s="222" t="s">
        <v>53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236</v>
      </c>
      <c r="AT331" s="225" t="s">
        <v>142</v>
      </c>
      <c r="AU331" s="225" t="s">
        <v>91</v>
      </c>
      <c r="AY331" s="18" t="s">
        <v>139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8" t="s">
        <v>89</v>
      </c>
      <c r="BK331" s="226">
        <f>ROUND(I331*H331,2)</f>
        <v>0</v>
      </c>
      <c r="BL331" s="18" t="s">
        <v>236</v>
      </c>
      <c r="BM331" s="225" t="s">
        <v>488</v>
      </c>
    </row>
    <row r="332" s="2" customFormat="1">
      <c r="A332" s="40"/>
      <c r="B332" s="41"/>
      <c r="C332" s="42"/>
      <c r="D332" s="227" t="s">
        <v>148</v>
      </c>
      <c r="E332" s="42"/>
      <c r="F332" s="228" t="s">
        <v>489</v>
      </c>
      <c r="G332" s="42"/>
      <c r="H332" s="42"/>
      <c r="I332" s="229"/>
      <c r="J332" s="42"/>
      <c r="K332" s="42"/>
      <c r="L332" s="46"/>
      <c r="M332" s="230"/>
      <c r="N332" s="231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8" t="s">
        <v>148</v>
      </c>
      <c r="AU332" s="18" t="s">
        <v>91</v>
      </c>
    </row>
    <row r="333" s="2" customFormat="1" ht="49.05" customHeight="1">
      <c r="A333" s="40"/>
      <c r="B333" s="41"/>
      <c r="C333" s="213" t="s">
        <v>490</v>
      </c>
      <c r="D333" s="213" t="s">
        <v>142</v>
      </c>
      <c r="E333" s="214" t="s">
        <v>491</v>
      </c>
      <c r="F333" s="215" t="s">
        <v>492</v>
      </c>
      <c r="G333" s="216" t="s">
        <v>145</v>
      </c>
      <c r="H333" s="217">
        <v>0.92200000000000004</v>
      </c>
      <c r="I333" s="218"/>
      <c r="J333" s="219">
        <f>ROUND(I333*H333,2)</f>
        <v>0</v>
      </c>
      <c r="K333" s="220"/>
      <c r="L333" s="46"/>
      <c r="M333" s="221" t="s">
        <v>44</v>
      </c>
      <c r="N333" s="222" t="s">
        <v>53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236</v>
      </c>
      <c r="AT333" s="225" t="s">
        <v>142</v>
      </c>
      <c r="AU333" s="225" t="s">
        <v>91</v>
      </c>
      <c r="AY333" s="18" t="s">
        <v>139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8" t="s">
        <v>89</v>
      </c>
      <c r="BK333" s="226">
        <f>ROUND(I333*H333,2)</f>
        <v>0</v>
      </c>
      <c r="BL333" s="18" t="s">
        <v>236</v>
      </c>
      <c r="BM333" s="225" t="s">
        <v>493</v>
      </c>
    </row>
    <row r="334" s="2" customFormat="1">
      <c r="A334" s="40"/>
      <c r="B334" s="41"/>
      <c r="C334" s="42"/>
      <c r="D334" s="227" t="s">
        <v>148</v>
      </c>
      <c r="E334" s="42"/>
      <c r="F334" s="228" t="s">
        <v>494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8" t="s">
        <v>148</v>
      </c>
      <c r="AU334" s="18" t="s">
        <v>91</v>
      </c>
    </row>
    <row r="335" s="12" customFormat="1" ht="22.8" customHeight="1">
      <c r="A335" s="12"/>
      <c r="B335" s="197"/>
      <c r="C335" s="198"/>
      <c r="D335" s="199" t="s">
        <v>81</v>
      </c>
      <c r="E335" s="211" t="s">
        <v>495</v>
      </c>
      <c r="F335" s="211" t="s">
        <v>496</v>
      </c>
      <c r="G335" s="198"/>
      <c r="H335" s="198"/>
      <c r="I335" s="201"/>
      <c r="J335" s="212">
        <f>BK335</f>
        <v>0</v>
      </c>
      <c r="K335" s="198"/>
      <c r="L335" s="203"/>
      <c r="M335" s="204"/>
      <c r="N335" s="205"/>
      <c r="O335" s="205"/>
      <c r="P335" s="206">
        <f>SUM(P336:P370)</f>
        <v>0</v>
      </c>
      <c r="Q335" s="205"/>
      <c r="R335" s="206">
        <f>SUM(R336:R370)</f>
        <v>0.69637090000000001</v>
      </c>
      <c r="S335" s="205"/>
      <c r="T335" s="207">
        <f>SUM(T336:T370)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8" t="s">
        <v>91</v>
      </c>
      <c r="AT335" s="209" t="s">
        <v>81</v>
      </c>
      <c r="AU335" s="209" t="s">
        <v>89</v>
      </c>
      <c r="AY335" s="208" t="s">
        <v>139</v>
      </c>
      <c r="BK335" s="210">
        <f>SUM(BK336:BK370)</f>
        <v>0</v>
      </c>
    </row>
    <row r="336" s="2" customFormat="1" ht="49.05" customHeight="1">
      <c r="A336" s="40"/>
      <c r="B336" s="41"/>
      <c r="C336" s="213" t="s">
        <v>497</v>
      </c>
      <c r="D336" s="213" t="s">
        <v>142</v>
      </c>
      <c r="E336" s="214" t="s">
        <v>498</v>
      </c>
      <c r="F336" s="215" t="s">
        <v>499</v>
      </c>
      <c r="G336" s="216" t="s">
        <v>161</v>
      </c>
      <c r="H336" s="217">
        <v>564.32000000000005</v>
      </c>
      <c r="I336" s="218"/>
      <c r="J336" s="219">
        <f>ROUND(I336*H336,2)</f>
        <v>0</v>
      </c>
      <c r="K336" s="220"/>
      <c r="L336" s="46"/>
      <c r="M336" s="221" t="s">
        <v>44</v>
      </c>
      <c r="N336" s="222" t="s">
        <v>53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236</v>
      </c>
      <c r="AT336" s="225" t="s">
        <v>142</v>
      </c>
      <c r="AU336" s="225" t="s">
        <v>91</v>
      </c>
      <c r="AY336" s="18" t="s">
        <v>139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8" t="s">
        <v>89</v>
      </c>
      <c r="BK336" s="226">
        <f>ROUND(I336*H336,2)</f>
        <v>0</v>
      </c>
      <c r="BL336" s="18" t="s">
        <v>236</v>
      </c>
      <c r="BM336" s="225" t="s">
        <v>500</v>
      </c>
    </row>
    <row r="337" s="2" customFormat="1">
      <c r="A337" s="40"/>
      <c r="B337" s="41"/>
      <c r="C337" s="42"/>
      <c r="D337" s="227" t="s">
        <v>148</v>
      </c>
      <c r="E337" s="42"/>
      <c r="F337" s="228" t="s">
        <v>501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8" t="s">
        <v>148</v>
      </c>
      <c r="AU337" s="18" t="s">
        <v>91</v>
      </c>
    </row>
    <row r="338" s="15" customFormat="1">
      <c r="A338" s="15"/>
      <c r="B338" s="267"/>
      <c r="C338" s="268"/>
      <c r="D338" s="234" t="s">
        <v>150</v>
      </c>
      <c r="E338" s="269" t="s">
        <v>44</v>
      </c>
      <c r="F338" s="270" t="s">
        <v>502</v>
      </c>
      <c r="G338" s="268"/>
      <c r="H338" s="269" t="s">
        <v>44</v>
      </c>
      <c r="I338" s="271"/>
      <c r="J338" s="268"/>
      <c r="K338" s="268"/>
      <c r="L338" s="272"/>
      <c r="M338" s="273"/>
      <c r="N338" s="274"/>
      <c r="O338" s="274"/>
      <c r="P338" s="274"/>
      <c r="Q338" s="274"/>
      <c r="R338" s="274"/>
      <c r="S338" s="274"/>
      <c r="T338" s="27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6" t="s">
        <v>150</v>
      </c>
      <c r="AU338" s="276" t="s">
        <v>91</v>
      </c>
      <c r="AV338" s="15" t="s">
        <v>89</v>
      </c>
      <c r="AW338" s="15" t="s">
        <v>42</v>
      </c>
      <c r="AX338" s="15" t="s">
        <v>82</v>
      </c>
      <c r="AY338" s="276" t="s">
        <v>139</v>
      </c>
    </row>
    <row r="339" s="13" customFormat="1">
      <c r="A339" s="13"/>
      <c r="B339" s="232"/>
      <c r="C339" s="233"/>
      <c r="D339" s="234" t="s">
        <v>150</v>
      </c>
      <c r="E339" s="235" t="s">
        <v>44</v>
      </c>
      <c r="F339" s="236" t="s">
        <v>329</v>
      </c>
      <c r="G339" s="233"/>
      <c r="H339" s="237">
        <v>543.39499999999998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150</v>
      </c>
      <c r="AU339" s="243" t="s">
        <v>91</v>
      </c>
      <c r="AV339" s="13" t="s">
        <v>91</v>
      </c>
      <c r="AW339" s="13" t="s">
        <v>42</v>
      </c>
      <c r="AX339" s="13" t="s">
        <v>82</v>
      </c>
      <c r="AY339" s="243" t="s">
        <v>139</v>
      </c>
    </row>
    <row r="340" s="13" customFormat="1">
      <c r="A340" s="13"/>
      <c r="B340" s="232"/>
      <c r="C340" s="233"/>
      <c r="D340" s="234" t="s">
        <v>150</v>
      </c>
      <c r="E340" s="235" t="s">
        <v>44</v>
      </c>
      <c r="F340" s="236" t="s">
        <v>330</v>
      </c>
      <c r="G340" s="233"/>
      <c r="H340" s="237">
        <v>20.925000000000001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150</v>
      </c>
      <c r="AU340" s="243" t="s">
        <v>91</v>
      </c>
      <c r="AV340" s="13" t="s">
        <v>91</v>
      </c>
      <c r="AW340" s="13" t="s">
        <v>42</v>
      </c>
      <c r="AX340" s="13" t="s">
        <v>82</v>
      </c>
      <c r="AY340" s="243" t="s">
        <v>139</v>
      </c>
    </row>
    <row r="341" s="14" customFormat="1">
      <c r="A341" s="14"/>
      <c r="B341" s="255"/>
      <c r="C341" s="256"/>
      <c r="D341" s="234" t="s">
        <v>150</v>
      </c>
      <c r="E341" s="257" t="s">
        <v>44</v>
      </c>
      <c r="F341" s="258" t="s">
        <v>167</v>
      </c>
      <c r="G341" s="256"/>
      <c r="H341" s="259">
        <v>564.32000000000005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5" t="s">
        <v>150</v>
      </c>
      <c r="AU341" s="265" t="s">
        <v>91</v>
      </c>
      <c r="AV341" s="14" t="s">
        <v>146</v>
      </c>
      <c r="AW341" s="14" t="s">
        <v>42</v>
      </c>
      <c r="AX341" s="14" t="s">
        <v>89</v>
      </c>
      <c r="AY341" s="265" t="s">
        <v>139</v>
      </c>
    </row>
    <row r="342" s="2" customFormat="1" ht="16.5" customHeight="1">
      <c r="A342" s="40"/>
      <c r="B342" s="41"/>
      <c r="C342" s="213" t="s">
        <v>503</v>
      </c>
      <c r="D342" s="213" t="s">
        <v>142</v>
      </c>
      <c r="E342" s="214" t="s">
        <v>504</v>
      </c>
      <c r="F342" s="215" t="s">
        <v>505</v>
      </c>
      <c r="G342" s="216" t="s">
        <v>161</v>
      </c>
      <c r="H342" s="217">
        <v>564.32000000000005</v>
      </c>
      <c r="I342" s="218"/>
      <c r="J342" s="219">
        <f>ROUND(I342*H342,2)</f>
        <v>0</v>
      </c>
      <c r="K342" s="220"/>
      <c r="L342" s="46"/>
      <c r="M342" s="221" t="s">
        <v>44</v>
      </c>
      <c r="N342" s="222" t="s">
        <v>53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236</v>
      </c>
      <c r="AT342" s="225" t="s">
        <v>142</v>
      </c>
      <c r="AU342" s="225" t="s">
        <v>91</v>
      </c>
      <c r="AY342" s="18" t="s">
        <v>139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8" t="s">
        <v>89</v>
      </c>
      <c r="BK342" s="226">
        <f>ROUND(I342*H342,2)</f>
        <v>0</v>
      </c>
      <c r="BL342" s="18" t="s">
        <v>236</v>
      </c>
      <c r="BM342" s="225" t="s">
        <v>506</v>
      </c>
    </row>
    <row r="343" s="15" customFormat="1">
      <c r="A343" s="15"/>
      <c r="B343" s="267"/>
      <c r="C343" s="268"/>
      <c r="D343" s="234" t="s">
        <v>150</v>
      </c>
      <c r="E343" s="269" t="s">
        <v>44</v>
      </c>
      <c r="F343" s="270" t="s">
        <v>507</v>
      </c>
      <c r="G343" s="268"/>
      <c r="H343" s="269" t="s">
        <v>44</v>
      </c>
      <c r="I343" s="271"/>
      <c r="J343" s="268"/>
      <c r="K343" s="268"/>
      <c r="L343" s="272"/>
      <c r="M343" s="273"/>
      <c r="N343" s="274"/>
      <c r="O343" s="274"/>
      <c r="P343" s="274"/>
      <c r="Q343" s="274"/>
      <c r="R343" s="274"/>
      <c r="S343" s="274"/>
      <c r="T343" s="27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6" t="s">
        <v>150</v>
      </c>
      <c r="AU343" s="276" t="s">
        <v>91</v>
      </c>
      <c r="AV343" s="15" t="s">
        <v>89</v>
      </c>
      <c r="AW343" s="15" t="s">
        <v>42</v>
      </c>
      <c r="AX343" s="15" t="s">
        <v>82</v>
      </c>
      <c r="AY343" s="276" t="s">
        <v>139</v>
      </c>
    </row>
    <row r="344" s="13" customFormat="1">
      <c r="A344" s="13"/>
      <c r="B344" s="232"/>
      <c r="C344" s="233"/>
      <c r="D344" s="234" t="s">
        <v>150</v>
      </c>
      <c r="E344" s="235" t="s">
        <v>44</v>
      </c>
      <c r="F344" s="236" t="s">
        <v>329</v>
      </c>
      <c r="G344" s="233"/>
      <c r="H344" s="237">
        <v>543.39499999999998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150</v>
      </c>
      <c r="AU344" s="243" t="s">
        <v>91</v>
      </c>
      <c r="AV344" s="13" t="s">
        <v>91</v>
      </c>
      <c r="AW344" s="13" t="s">
        <v>42</v>
      </c>
      <c r="AX344" s="13" t="s">
        <v>82</v>
      </c>
      <c r="AY344" s="243" t="s">
        <v>139</v>
      </c>
    </row>
    <row r="345" s="13" customFormat="1">
      <c r="A345" s="13"/>
      <c r="B345" s="232"/>
      <c r="C345" s="233"/>
      <c r="D345" s="234" t="s">
        <v>150</v>
      </c>
      <c r="E345" s="235" t="s">
        <v>44</v>
      </c>
      <c r="F345" s="236" t="s">
        <v>330</v>
      </c>
      <c r="G345" s="233"/>
      <c r="H345" s="237">
        <v>20.925000000000001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150</v>
      </c>
      <c r="AU345" s="243" t="s">
        <v>91</v>
      </c>
      <c r="AV345" s="13" t="s">
        <v>91</v>
      </c>
      <c r="AW345" s="13" t="s">
        <v>42</v>
      </c>
      <c r="AX345" s="13" t="s">
        <v>82</v>
      </c>
      <c r="AY345" s="243" t="s">
        <v>139</v>
      </c>
    </row>
    <row r="346" s="14" customFormat="1">
      <c r="A346" s="14"/>
      <c r="B346" s="255"/>
      <c r="C346" s="256"/>
      <c r="D346" s="234" t="s">
        <v>150</v>
      </c>
      <c r="E346" s="257" t="s">
        <v>44</v>
      </c>
      <c r="F346" s="258" t="s">
        <v>167</v>
      </c>
      <c r="G346" s="256"/>
      <c r="H346" s="259">
        <v>564.32000000000005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5" t="s">
        <v>150</v>
      </c>
      <c r="AU346" s="265" t="s">
        <v>91</v>
      </c>
      <c r="AV346" s="14" t="s">
        <v>146</v>
      </c>
      <c r="AW346" s="14" t="s">
        <v>42</v>
      </c>
      <c r="AX346" s="14" t="s">
        <v>89</v>
      </c>
      <c r="AY346" s="265" t="s">
        <v>139</v>
      </c>
    </row>
    <row r="347" s="2" customFormat="1" ht="44.25" customHeight="1">
      <c r="A347" s="40"/>
      <c r="B347" s="41"/>
      <c r="C347" s="213" t="s">
        <v>508</v>
      </c>
      <c r="D347" s="213" t="s">
        <v>142</v>
      </c>
      <c r="E347" s="214" t="s">
        <v>509</v>
      </c>
      <c r="F347" s="215" t="s">
        <v>510</v>
      </c>
      <c r="G347" s="216" t="s">
        <v>161</v>
      </c>
      <c r="H347" s="217">
        <v>564.32000000000005</v>
      </c>
      <c r="I347" s="218"/>
      <c r="J347" s="219">
        <f>ROUND(I347*H347,2)</f>
        <v>0</v>
      </c>
      <c r="K347" s="220"/>
      <c r="L347" s="46"/>
      <c r="M347" s="221" t="s">
        <v>44</v>
      </c>
      <c r="N347" s="222" t="s">
        <v>53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236</v>
      </c>
      <c r="AT347" s="225" t="s">
        <v>142</v>
      </c>
      <c r="AU347" s="225" t="s">
        <v>91</v>
      </c>
      <c r="AY347" s="18" t="s">
        <v>139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89</v>
      </c>
      <c r="BK347" s="226">
        <f>ROUND(I347*H347,2)</f>
        <v>0</v>
      </c>
      <c r="BL347" s="18" t="s">
        <v>236</v>
      </c>
      <c r="BM347" s="225" t="s">
        <v>511</v>
      </c>
    </row>
    <row r="348" s="2" customFormat="1">
      <c r="A348" s="40"/>
      <c r="B348" s="41"/>
      <c r="C348" s="42"/>
      <c r="D348" s="227" t="s">
        <v>148</v>
      </c>
      <c r="E348" s="42"/>
      <c r="F348" s="228" t="s">
        <v>512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8" t="s">
        <v>148</v>
      </c>
      <c r="AU348" s="18" t="s">
        <v>91</v>
      </c>
    </row>
    <row r="349" s="13" customFormat="1">
      <c r="A349" s="13"/>
      <c r="B349" s="232"/>
      <c r="C349" s="233"/>
      <c r="D349" s="234" t="s">
        <v>150</v>
      </c>
      <c r="E349" s="235" t="s">
        <v>44</v>
      </c>
      <c r="F349" s="236" t="s">
        <v>329</v>
      </c>
      <c r="G349" s="233"/>
      <c r="H349" s="237">
        <v>543.39499999999998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150</v>
      </c>
      <c r="AU349" s="243" t="s">
        <v>91</v>
      </c>
      <c r="AV349" s="13" t="s">
        <v>91</v>
      </c>
      <c r="AW349" s="13" t="s">
        <v>42</v>
      </c>
      <c r="AX349" s="13" t="s">
        <v>82</v>
      </c>
      <c r="AY349" s="243" t="s">
        <v>139</v>
      </c>
    </row>
    <row r="350" s="13" customFormat="1">
      <c r="A350" s="13"/>
      <c r="B350" s="232"/>
      <c r="C350" s="233"/>
      <c r="D350" s="234" t="s">
        <v>150</v>
      </c>
      <c r="E350" s="235" t="s">
        <v>44</v>
      </c>
      <c r="F350" s="236" t="s">
        <v>330</v>
      </c>
      <c r="G350" s="233"/>
      <c r="H350" s="237">
        <v>20.925000000000001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150</v>
      </c>
      <c r="AU350" s="243" t="s">
        <v>91</v>
      </c>
      <c r="AV350" s="13" t="s">
        <v>91</v>
      </c>
      <c r="AW350" s="13" t="s">
        <v>42</v>
      </c>
      <c r="AX350" s="13" t="s">
        <v>82</v>
      </c>
      <c r="AY350" s="243" t="s">
        <v>139</v>
      </c>
    </row>
    <row r="351" s="14" customFormat="1">
      <c r="A351" s="14"/>
      <c r="B351" s="255"/>
      <c r="C351" s="256"/>
      <c r="D351" s="234" t="s">
        <v>150</v>
      </c>
      <c r="E351" s="257" t="s">
        <v>44</v>
      </c>
      <c r="F351" s="258" t="s">
        <v>167</v>
      </c>
      <c r="G351" s="256"/>
      <c r="H351" s="259">
        <v>564.32000000000005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150</v>
      </c>
      <c r="AU351" s="265" t="s">
        <v>91</v>
      </c>
      <c r="AV351" s="14" t="s">
        <v>146</v>
      </c>
      <c r="AW351" s="14" t="s">
        <v>42</v>
      </c>
      <c r="AX351" s="14" t="s">
        <v>89</v>
      </c>
      <c r="AY351" s="265" t="s">
        <v>139</v>
      </c>
    </row>
    <row r="352" s="2" customFormat="1" ht="24.15" customHeight="1">
      <c r="A352" s="40"/>
      <c r="B352" s="41"/>
      <c r="C352" s="244" t="s">
        <v>513</v>
      </c>
      <c r="D352" s="244" t="s">
        <v>152</v>
      </c>
      <c r="E352" s="245" t="s">
        <v>514</v>
      </c>
      <c r="F352" s="246" t="s">
        <v>515</v>
      </c>
      <c r="G352" s="247" t="s">
        <v>161</v>
      </c>
      <c r="H352" s="248">
        <v>112.864</v>
      </c>
      <c r="I352" s="249"/>
      <c r="J352" s="250">
        <f>ROUND(I352*H352,2)</f>
        <v>0</v>
      </c>
      <c r="K352" s="251"/>
      <c r="L352" s="252"/>
      <c r="M352" s="253" t="s">
        <v>44</v>
      </c>
      <c r="N352" s="254" t="s">
        <v>53</v>
      </c>
      <c r="O352" s="86"/>
      <c r="P352" s="223">
        <f>O352*H352</f>
        <v>0</v>
      </c>
      <c r="Q352" s="223">
        <v>0.0060000000000000001</v>
      </c>
      <c r="R352" s="223">
        <f>Q352*H352</f>
        <v>0.67718400000000001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332</v>
      </c>
      <c r="AT352" s="225" t="s">
        <v>152</v>
      </c>
      <c r="AU352" s="225" t="s">
        <v>91</v>
      </c>
      <c r="AY352" s="18" t="s">
        <v>139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8" t="s">
        <v>89</v>
      </c>
      <c r="BK352" s="226">
        <f>ROUND(I352*H352,2)</f>
        <v>0</v>
      </c>
      <c r="BL352" s="18" t="s">
        <v>236</v>
      </c>
      <c r="BM352" s="225" t="s">
        <v>516</v>
      </c>
    </row>
    <row r="353" s="15" customFormat="1">
      <c r="A353" s="15"/>
      <c r="B353" s="267"/>
      <c r="C353" s="268"/>
      <c r="D353" s="234" t="s">
        <v>150</v>
      </c>
      <c r="E353" s="269" t="s">
        <v>44</v>
      </c>
      <c r="F353" s="270" t="s">
        <v>517</v>
      </c>
      <c r="G353" s="268"/>
      <c r="H353" s="269" t="s">
        <v>44</v>
      </c>
      <c r="I353" s="271"/>
      <c r="J353" s="268"/>
      <c r="K353" s="268"/>
      <c r="L353" s="272"/>
      <c r="M353" s="273"/>
      <c r="N353" s="274"/>
      <c r="O353" s="274"/>
      <c r="P353" s="274"/>
      <c r="Q353" s="274"/>
      <c r="R353" s="274"/>
      <c r="S353" s="274"/>
      <c r="T353" s="27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6" t="s">
        <v>150</v>
      </c>
      <c r="AU353" s="276" t="s">
        <v>91</v>
      </c>
      <c r="AV353" s="15" t="s">
        <v>89</v>
      </c>
      <c r="AW353" s="15" t="s">
        <v>42</v>
      </c>
      <c r="AX353" s="15" t="s">
        <v>82</v>
      </c>
      <c r="AY353" s="276" t="s">
        <v>139</v>
      </c>
    </row>
    <row r="354" s="13" customFormat="1">
      <c r="A354" s="13"/>
      <c r="B354" s="232"/>
      <c r="C354" s="233"/>
      <c r="D354" s="234" t="s">
        <v>150</v>
      </c>
      <c r="E354" s="235" t="s">
        <v>44</v>
      </c>
      <c r="F354" s="236" t="s">
        <v>518</v>
      </c>
      <c r="G354" s="233"/>
      <c r="H354" s="237">
        <v>108.679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150</v>
      </c>
      <c r="AU354" s="243" t="s">
        <v>91</v>
      </c>
      <c r="AV354" s="13" t="s">
        <v>91</v>
      </c>
      <c r="AW354" s="13" t="s">
        <v>42</v>
      </c>
      <c r="AX354" s="13" t="s">
        <v>82</v>
      </c>
      <c r="AY354" s="243" t="s">
        <v>139</v>
      </c>
    </row>
    <row r="355" s="13" customFormat="1">
      <c r="A355" s="13"/>
      <c r="B355" s="232"/>
      <c r="C355" s="233"/>
      <c r="D355" s="234" t="s">
        <v>150</v>
      </c>
      <c r="E355" s="235" t="s">
        <v>44</v>
      </c>
      <c r="F355" s="236" t="s">
        <v>519</v>
      </c>
      <c r="G355" s="233"/>
      <c r="H355" s="237">
        <v>4.1849999999999996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150</v>
      </c>
      <c r="AU355" s="243" t="s">
        <v>91</v>
      </c>
      <c r="AV355" s="13" t="s">
        <v>91</v>
      </c>
      <c r="AW355" s="13" t="s">
        <v>42</v>
      </c>
      <c r="AX355" s="13" t="s">
        <v>82</v>
      </c>
      <c r="AY355" s="243" t="s">
        <v>139</v>
      </c>
    </row>
    <row r="356" s="14" customFormat="1">
      <c r="A356" s="14"/>
      <c r="B356" s="255"/>
      <c r="C356" s="256"/>
      <c r="D356" s="234" t="s">
        <v>150</v>
      </c>
      <c r="E356" s="257" t="s">
        <v>44</v>
      </c>
      <c r="F356" s="258" t="s">
        <v>167</v>
      </c>
      <c r="G356" s="256"/>
      <c r="H356" s="259">
        <v>112.864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5" t="s">
        <v>150</v>
      </c>
      <c r="AU356" s="265" t="s">
        <v>91</v>
      </c>
      <c r="AV356" s="14" t="s">
        <v>146</v>
      </c>
      <c r="AW356" s="14" t="s">
        <v>42</v>
      </c>
      <c r="AX356" s="14" t="s">
        <v>89</v>
      </c>
      <c r="AY356" s="265" t="s">
        <v>139</v>
      </c>
    </row>
    <row r="357" s="2" customFormat="1" ht="49.05" customHeight="1">
      <c r="A357" s="40"/>
      <c r="B357" s="41"/>
      <c r="C357" s="213" t="s">
        <v>520</v>
      </c>
      <c r="D357" s="213" t="s">
        <v>142</v>
      </c>
      <c r="E357" s="214" t="s">
        <v>521</v>
      </c>
      <c r="F357" s="215" t="s">
        <v>522</v>
      </c>
      <c r="G357" s="216" t="s">
        <v>161</v>
      </c>
      <c r="H357" s="217">
        <v>564.32000000000005</v>
      </c>
      <c r="I357" s="218"/>
      <c r="J357" s="219">
        <f>ROUND(I357*H357,2)</f>
        <v>0</v>
      </c>
      <c r="K357" s="220"/>
      <c r="L357" s="46"/>
      <c r="M357" s="221" t="s">
        <v>44</v>
      </c>
      <c r="N357" s="222" t="s">
        <v>53</v>
      </c>
      <c r="O357" s="86"/>
      <c r="P357" s="223">
        <f>O357*H357</f>
        <v>0</v>
      </c>
      <c r="Q357" s="223">
        <v>1.0000000000000001E-05</v>
      </c>
      <c r="R357" s="223">
        <f>Q357*H357</f>
        <v>0.005643200000000001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236</v>
      </c>
      <c r="AT357" s="225" t="s">
        <v>142</v>
      </c>
      <c r="AU357" s="225" t="s">
        <v>91</v>
      </c>
      <c r="AY357" s="18" t="s">
        <v>139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8" t="s">
        <v>89</v>
      </c>
      <c r="BK357" s="226">
        <f>ROUND(I357*H357,2)</f>
        <v>0</v>
      </c>
      <c r="BL357" s="18" t="s">
        <v>236</v>
      </c>
      <c r="BM357" s="225" t="s">
        <v>523</v>
      </c>
    </row>
    <row r="358" s="2" customFormat="1">
      <c r="A358" s="40"/>
      <c r="B358" s="41"/>
      <c r="C358" s="42"/>
      <c r="D358" s="227" t="s">
        <v>148</v>
      </c>
      <c r="E358" s="42"/>
      <c r="F358" s="228" t="s">
        <v>524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8" t="s">
        <v>148</v>
      </c>
      <c r="AU358" s="18" t="s">
        <v>91</v>
      </c>
    </row>
    <row r="359" s="13" customFormat="1">
      <c r="A359" s="13"/>
      <c r="B359" s="232"/>
      <c r="C359" s="233"/>
      <c r="D359" s="234" t="s">
        <v>150</v>
      </c>
      <c r="E359" s="235" t="s">
        <v>44</v>
      </c>
      <c r="F359" s="236" t="s">
        <v>329</v>
      </c>
      <c r="G359" s="233"/>
      <c r="H359" s="237">
        <v>543.39499999999998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150</v>
      </c>
      <c r="AU359" s="243" t="s">
        <v>91</v>
      </c>
      <c r="AV359" s="13" t="s">
        <v>91</v>
      </c>
      <c r="AW359" s="13" t="s">
        <v>42</v>
      </c>
      <c r="AX359" s="13" t="s">
        <v>82</v>
      </c>
      <c r="AY359" s="243" t="s">
        <v>139</v>
      </c>
    </row>
    <row r="360" s="13" customFormat="1">
      <c r="A360" s="13"/>
      <c r="B360" s="232"/>
      <c r="C360" s="233"/>
      <c r="D360" s="234" t="s">
        <v>150</v>
      </c>
      <c r="E360" s="235" t="s">
        <v>44</v>
      </c>
      <c r="F360" s="236" t="s">
        <v>330</v>
      </c>
      <c r="G360" s="233"/>
      <c r="H360" s="237">
        <v>20.925000000000001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150</v>
      </c>
      <c r="AU360" s="243" t="s">
        <v>91</v>
      </c>
      <c r="AV360" s="13" t="s">
        <v>91</v>
      </c>
      <c r="AW360" s="13" t="s">
        <v>42</v>
      </c>
      <c r="AX360" s="13" t="s">
        <v>82</v>
      </c>
      <c r="AY360" s="243" t="s">
        <v>139</v>
      </c>
    </row>
    <row r="361" s="14" customFormat="1">
      <c r="A361" s="14"/>
      <c r="B361" s="255"/>
      <c r="C361" s="256"/>
      <c r="D361" s="234" t="s">
        <v>150</v>
      </c>
      <c r="E361" s="257" t="s">
        <v>44</v>
      </c>
      <c r="F361" s="258" t="s">
        <v>167</v>
      </c>
      <c r="G361" s="256"/>
      <c r="H361" s="259">
        <v>564.32000000000005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5" t="s">
        <v>150</v>
      </c>
      <c r="AU361" s="265" t="s">
        <v>91</v>
      </c>
      <c r="AV361" s="14" t="s">
        <v>146</v>
      </c>
      <c r="AW361" s="14" t="s">
        <v>42</v>
      </c>
      <c r="AX361" s="14" t="s">
        <v>89</v>
      </c>
      <c r="AY361" s="265" t="s">
        <v>139</v>
      </c>
    </row>
    <row r="362" s="2" customFormat="1" ht="33" customHeight="1">
      <c r="A362" s="40"/>
      <c r="B362" s="41"/>
      <c r="C362" s="244" t="s">
        <v>525</v>
      </c>
      <c r="D362" s="244" t="s">
        <v>152</v>
      </c>
      <c r="E362" s="245" t="s">
        <v>526</v>
      </c>
      <c r="F362" s="246" t="s">
        <v>527</v>
      </c>
      <c r="G362" s="247" t="s">
        <v>161</v>
      </c>
      <c r="H362" s="248">
        <v>135.43700000000001</v>
      </c>
      <c r="I362" s="249"/>
      <c r="J362" s="250">
        <f>ROUND(I362*H362,2)</f>
        <v>0</v>
      </c>
      <c r="K362" s="251"/>
      <c r="L362" s="252"/>
      <c r="M362" s="253" t="s">
        <v>44</v>
      </c>
      <c r="N362" s="254" t="s">
        <v>53</v>
      </c>
      <c r="O362" s="86"/>
      <c r="P362" s="223">
        <f>O362*H362</f>
        <v>0</v>
      </c>
      <c r="Q362" s="223">
        <v>0.00010000000000000001</v>
      </c>
      <c r="R362" s="223">
        <f>Q362*H362</f>
        <v>0.013543700000000002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332</v>
      </c>
      <c r="AT362" s="225" t="s">
        <v>152</v>
      </c>
      <c r="AU362" s="225" t="s">
        <v>91</v>
      </c>
      <c r="AY362" s="18" t="s">
        <v>139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89</v>
      </c>
      <c r="BK362" s="226">
        <f>ROUND(I362*H362,2)</f>
        <v>0</v>
      </c>
      <c r="BL362" s="18" t="s">
        <v>236</v>
      </c>
      <c r="BM362" s="225" t="s">
        <v>528</v>
      </c>
    </row>
    <row r="363" s="15" customFormat="1">
      <c r="A363" s="15"/>
      <c r="B363" s="267"/>
      <c r="C363" s="268"/>
      <c r="D363" s="234" t="s">
        <v>150</v>
      </c>
      <c r="E363" s="269" t="s">
        <v>44</v>
      </c>
      <c r="F363" s="270" t="s">
        <v>529</v>
      </c>
      <c r="G363" s="268"/>
      <c r="H363" s="269" t="s">
        <v>44</v>
      </c>
      <c r="I363" s="271"/>
      <c r="J363" s="268"/>
      <c r="K363" s="268"/>
      <c r="L363" s="272"/>
      <c r="M363" s="273"/>
      <c r="N363" s="274"/>
      <c r="O363" s="274"/>
      <c r="P363" s="274"/>
      <c r="Q363" s="274"/>
      <c r="R363" s="274"/>
      <c r="S363" s="274"/>
      <c r="T363" s="27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6" t="s">
        <v>150</v>
      </c>
      <c r="AU363" s="276" t="s">
        <v>91</v>
      </c>
      <c r="AV363" s="15" t="s">
        <v>89</v>
      </c>
      <c r="AW363" s="15" t="s">
        <v>42</v>
      </c>
      <c r="AX363" s="15" t="s">
        <v>82</v>
      </c>
      <c r="AY363" s="276" t="s">
        <v>139</v>
      </c>
    </row>
    <row r="364" s="13" customFormat="1">
      <c r="A364" s="13"/>
      <c r="B364" s="232"/>
      <c r="C364" s="233"/>
      <c r="D364" s="234" t="s">
        <v>150</v>
      </c>
      <c r="E364" s="235" t="s">
        <v>44</v>
      </c>
      <c r="F364" s="236" t="s">
        <v>530</v>
      </c>
      <c r="G364" s="233"/>
      <c r="H364" s="237">
        <v>130.41499999999999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150</v>
      </c>
      <c r="AU364" s="243" t="s">
        <v>91</v>
      </c>
      <c r="AV364" s="13" t="s">
        <v>91</v>
      </c>
      <c r="AW364" s="13" t="s">
        <v>42</v>
      </c>
      <c r="AX364" s="13" t="s">
        <v>82</v>
      </c>
      <c r="AY364" s="243" t="s">
        <v>139</v>
      </c>
    </row>
    <row r="365" s="13" customFormat="1">
      <c r="A365" s="13"/>
      <c r="B365" s="232"/>
      <c r="C365" s="233"/>
      <c r="D365" s="234" t="s">
        <v>150</v>
      </c>
      <c r="E365" s="235" t="s">
        <v>44</v>
      </c>
      <c r="F365" s="236" t="s">
        <v>531</v>
      </c>
      <c r="G365" s="233"/>
      <c r="H365" s="237">
        <v>5.0220000000000002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150</v>
      </c>
      <c r="AU365" s="243" t="s">
        <v>91</v>
      </c>
      <c r="AV365" s="13" t="s">
        <v>91</v>
      </c>
      <c r="AW365" s="13" t="s">
        <v>42</v>
      </c>
      <c r="AX365" s="13" t="s">
        <v>82</v>
      </c>
      <c r="AY365" s="243" t="s">
        <v>139</v>
      </c>
    </row>
    <row r="366" s="14" customFormat="1">
      <c r="A366" s="14"/>
      <c r="B366" s="255"/>
      <c r="C366" s="256"/>
      <c r="D366" s="234" t="s">
        <v>150</v>
      </c>
      <c r="E366" s="257" t="s">
        <v>44</v>
      </c>
      <c r="F366" s="258" t="s">
        <v>167</v>
      </c>
      <c r="G366" s="256"/>
      <c r="H366" s="259">
        <v>135.43700000000001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5" t="s">
        <v>150</v>
      </c>
      <c r="AU366" s="265" t="s">
        <v>91</v>
      </c>
      <c r="AV366" s="14" t="s">
        <v>146</v>
      </c>
      <c r="AW366" s="14" t="s">
        <v>42</v>
      </c>
      <c r="AX366" s="14" t="s">
        <v>89</v>
      </c>
      <c r="AY366" s="265" t="s">
        <v>139</v>
      </c>
    </row>
    <row r="367" s="2" customFormat="1" ht="49.05" customHeight="1">
      <c r="A367" s="40"/>
      <c r="B367" s="41"/>
      <c r="C367" s="213" t="s">
        <v>532</v>
      </c>
      <c r="D367" s="213" t="s">
        <v>142</v>
      </c>
      <c r="E367" s="214" t="s">
        <v>533</v>
      </c>
      <c r="F367" s="215" t="s">
        <v>534</v>
      </c>
      <c r="G367" s="216" t="s">
        <v>145</v>
      </c>
      <c r="H367" s="217">
        <v>0.69599999999999995</v>
      </c>
      <c r="I367" s="218"/>
      <c r="J367" s="219">
        <f>ROUND(I367*H367,2)</f>
        <v>0</v>
      </c>
      <c r="K367" s="220"/>
      <c r="L367" s="46"/>
      <c r="M367" s="221" t="s">
        <v>44</v>
      </c>
      <c r="N367" s="222" t="s">
        <v>53</v>
      </c>
      <c r="O367" s="86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236</v>
      </c>
      <c r="AT367" s="225" t="s">
        <v>142</v>
      </c>
      <c r="AU367" s="225" t="s">
        <v>91</v>
      </c>
      <c r="AY367" s="18" t="s">
        <v>139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89</v>
      </c>
      <c r="BK367" s="226">
        <f>ROUND(I367*H367,2)</f>
        <v>0</v>
      </c>
      <c r="BL367" s="18" t="s">
        <v>236</v>
      </c>
      <c r="BM367" s="225" t="s">
        <v>535</v>
      </c>
    </row>
    <row r="368" s="2" customFormat="1">
      <c r="A368" s="40"/>
      <c r="B368" s="41"/>
      <c r="C368" s="42"/>
      <c r="D368" s="227" t="s">
        <v>148</v>
      </c>
      <c r="E368" s="42"/>
      <c r="F368" s="228" t="s">
        <v>536</v>
      </c>
      <c r="G368" s="42"/>
      <c r="H368" s="42"/>
      <c r="I368" s="229"/>
      <c r="J368" s="42"/>
      <c r="K368" s="42"/>
      <c r="L368" s="46"/>
      <c r="M368" s="230"/>
      <c r="N368" s="23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8" t="s">
        <v>148</v>
      </c>
      <c r="AU368" s="18" t="s">
        <v>91</v>
      </c>
    </row>
    <row r="369" s="2" customFormat="1" ht="49.05" customHeight="1">
      <c r="A369" s="40"/>
      <c r="B369" s="41"/>
      <c r="C369" s="213" t="s">
        <v>537</v>
      </c>
      <c r="D369" s="213" t="s">
        <v>142</v>
      </c>
      <c r="E369" s="214" t="s">
        <v>538</v>
      </c>
      <c r="F369" s="215" t="s">
        <v>539</v>
      </c>
      <c r="G369" s="216" t="s">
        <v>145</v>
      </c>
      <c r="H369" s="217">
        <v>0.69599999999999995</v>
      </c>
      <c r="I369" s="218"/>
      <c r="J369" s="219">
        <f>ROUND(I369*H369,2)</f>
        <v>0</v>
      </c>
      <c r="K369" s="220"/>
      <c r="L369" s="46"/>
      <c r="M369" s="221" t="s">
        <v>44</v>
      </c>
      <c r="N369" s="222" t="s">
        <v>53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236</v>
      </c>
      <c r="AT369" s="225" t="s">
        <v>142</v>
      </c>
      <c r="AU369" s="225" t="s">
        <v>91</v>
      </c>
      <c r="AY369" s="18" t="s">
        <v>139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89</v>
      </c>
      <c r="BK369" s="226">
        <f>ROUND(I369*H369,2)</f>
        <v>0</v>
      </c>
      <c r="BL369" s="18" t="s">
        <v>236</v>
      </c>
      <c r="BM369" s="225" t="s">
        <v>540</v>
      </c>
    </row>
    <row r="370" s="2" customFormat="1">
      <c r="A370" s="40"/>
      <c r="B370" s="41"/>
      <c r="C370" s="42"/>
      <c r="D370" s="227" t="s">
        <v>148</v>
      </c>
      <c r="E370" s="42"/>
      <c r="F370" s="228" t="s">
        <v>541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8" t="s">
        <v>148</v>
      </c>
      <c r="AU370" s="18" t="s">
        <v>91</v>
      </c>
    </row>
    <row r="371" s="12" customFormat="1" ht="22.8" customHeight="1">
      <c r="A371" s="12"/>
      <c r="B371" s="197"/>
      <c r="C371" s="198"/>
      <c r="D371" s="199" t="s">
        <v>81</v>
      </c>
      <c r="E371" s="211" t="s">
        <v>542</v>
      </c>
      <c r="F371" s="211" t="s">
        <v>543</v>
      </c>
      <c r="G371" s="198"/>
      <c r="H371" s="198"/>
      <c r="I371" s="201"/>
      <c r="J371" s="212">
        <f>BK371</f>
        <v>0</v>
      </c>
      <c r="K371" s="198"/>
      <c r="L371" s="203"/>
      <c r="M371" s="204"/>
      <c r="N371" s="205"/>
      <c r="O371" s="205"/>
      <c r="P371" s="206">
        <f>SUM(P372:P374)</f>
        <v>0</v>
      </c>
      <c r="Q371" s="205"/>
      <c r="R371" s="206">
        <f>SUM(R372:R374)</f>
        <v>0.001</v>
      </c>
      <c r="S371" s="205"/>
      <c r="T371" s="207">
        <f>SUM(T372:T374)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8" t="s">
        <v>91</v>
      </c>
      <c r="AT371" s="209" t="s">
        <v>81</v>
      </c>
      <c r="AU371" s="209" t="s">
        <v>89</v>
      </c>
      <c r="AY371" s="208" t="s">
        <v>139</v>
      </c>
      <c r="BK371" s="210">
        <f>SUM(BK372:BK374)</f>
        <v>0</v>
      </c>
    </row>
    <row r="372" s="2" customFormat="1" ht="24.15" customHeight="1">
      <c r="A372" s="40"/>
      <c r="B372" s="41"/>
      <c r="C372" s="213" t="s">
        <v>544</v>
      </c>
      <c r="D372" s="213" t="s">
        <v>142</v>
      </c>
      <c r="E372" s="214" t="s">
        <v>545</v>
      </c>
      <c r="F372" s="215" t="s">
        <v>546</v>
      </c>
      <c r="G372" s="216" t="s">
        <v>547</v>
      </c>
      <c r="H372" s="217">
        <v>1</v>
      </c>
      <c r="I372" s="218"/>
      <c r="J372" s="219">
        <f>ROUND(I372*H372,2)</f>
        <v>0</v>
      </c>
      <c r="K372" s="220"/>
      <c r="L372" s="46"/>
      <c r="M372" s="221" t="s">
        <v>44</v>
      </c>
      <c r="N372" s="222" t="s">
        <v>53</v>
      </c>
      <c r="O372" s="86"/>
      <c r="P372" s="223">
        <f>O372*H372</f>
        <v>0</v>
      </c>
      <c r="Q372" s="223">
        <v>0.001</v>
      </c>
      <c r="R372" s="223">
        <f>Q372*H372</f>
        <v>0.001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236</v>
      </c>
      <c r="AT372" s="225" t="s">
        <v>142</v>
      </c>
      <c r="AU372" s="225" t="s">
        <v>91</v>
      </c>
      <c r="AY372" s="18" t="s">
        <v>139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8" t="s">
        <v>89</v>
      </c>
      <c r="BK372" s="226">
        <f>ROUND(I372*H372,2)</f>
        <v>0</v>
      </c>
      <c r="BL372" s="18" t="s">
        <v>236</v>
      </c>
      <c r="BM372" s="225" t="s">
        <v>548</v>
      </c>
    </row>
    <row r="373" s="2" customFormat="1">
      <c r="A373" s="40"/>
      <c r="B373" s="41"/>
      <c r="C373" s="42"/>
      <c r="D373" s="227" t="s">
        <v>148</v>
      </c>
      <c r="E373" s="42"/>
      <c r="F373" s="228" t="s">
        <v>549</v>
      </c>
      <c r="G373" s="42"/>
      <c r="H373" s="42"/>
      <c r="I373" s="229"/>
      <c r="J373" s="42"/>
      <c r="K373" s="42"/>
      <c r="L373" s="46"/>
      <c r="M373" s="230"/>
      <c r="N373" s="231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8" t="s">
        <v>148</v>
      </c>
      <c r="AU373" s="18" t="s">
        <v>91</v>
      </c>
    </row>
    <row r="374" s="13" customFormat="1">
      <c r="A374" s="13"/>
      <c r="B374" s="232"/>
      <c r="C374" s="233"/>
      <c r="D374" s="234" t="s">
        <v>150</v>
      </c>
      <c r="E374" s="235" t="s">
        <v>44</v>
      </c>
      <c r="F374" s="236" t="s">
        <v>550</v>
      </c>
      <c r="G374" s="233"/>
      <c r="H374" s="237">
        <v>1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150</v>
      </c>
      <c r="AU374" s="243" t="s">
        <v>91</v>
      </c>
      <c r="AV374" s="13" t="s">
        <v>91</v>
      </c>
      <c r="AW374" s="13" t="s">
        <v>42</v>
      </c>
      <c r="AX374" s="13" t="s">
        <v>89</v>
      </c>
      <c r="AY374" s="243" t="s">
        <v>139</v>
      </c>
    </row>
    <row r="375" s="12" customFormat="1" ht="22.8" customHeight="1">
      <c r="A375" s="12"/>
      <c r="B375" s="197"/>
      <c r="C375" s="198"/>
      <c r="D375" s="199" t="s">
        <v>81</v>
      </c>
      <c r="E375" s="211" t="s">
        <v>551</v>
      </c>
      <c r="F375" s="211" t="s">
        <v>552</v>
      </c>
      <c r="G375" s="198"/>
      <c r="H375" s="198"/>
      <c r="I375" s="201"/>
      <c r="J375" s="212">
        <f>BK375</f>
        <v>0</v>
      </c>
      <c r="K375" s="198"/>
      <c r="L375" s="203"/>
      <c r="M375" s="204"/>
      <c r="N375" s="205"/>
      <c r="O375" s="205"/>
      <c r="P375" s="206">
        <f>P376</f>
        <v>0</v>
      </c>
      <c r="Q375" s="205"/>
      <c r="R375" s="206">
        <f>R376</f>
        <v>0</v>
      </c>
      <c r="S375" s="205"/>
      <c r="T375" s="207">
        <f>T376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8" t="s">
        <v>91</v>
      </c>
      <c r="AT375" s="209" t="s">
        <v>81</v>
      </c>
      <c r="AU375" s="209" t="s">
        <v>89</v>
      </c>
      <c r="AY375" s="208" t="s">
        <v>139</v>
      </c>
      <c r="BK375" s="210">
        <f>BK376</f>
        <v>0</v>
      </c>
    </row>
    <row r="376" s="12" customFormat="1" ht="20.88" customHeight="1">
      <c r="A376" s="12"/>
      <c r="B376" s="197"/>
      <c r="C376" s="198"/>
      <c r="D376" s="199" t="s">
        <v>81</v>
      </c>
      <c r="E376" s="211" t="s">
        <v>553</v>
      </c>
      <c r="F376" s="211" t="s">
        <v>554</v>
      </c>
      <c r="G376" s="198"/>
      <c r="H376" s="198"/>
      <c r="I376" s="201"/>
      <c r="J376" s="212">
        <f>BK376</f>
        <v>0</v>
      </c>
      <c r="K376" s="198"/>
      <c r="L376" s="203"/>
      <c r="M376" s="204"/>
      <c r="N376" s="205"/>
      <c r="O376" s="205"/>
      <c r="P376" s="206">
        <f>SUM(P377:P408)</f>
        <v>0</v>
      </c>
      <c r="Q376" s="205"/>
      <c r="R376" s="206">
        <f>SUM(R377:R408)</f>
        <v>0</v>
      </c>
      <c r="S376" s="205"/>
      <c r="T376" s="207">
        <f>SUM(T377:T408)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8" t="s">
        <v>89</v>
      </c>
      <c r="AT376" s="209" t="s">
        <v>81</v>
      </c>
      <c r="AU376" s="209" t="s">
        <v>91</v>
      </c>
      <c r="AY376" s="208" t="s">
        <v>139</v>
      </c>
      <c r="BK376" s="210">
        <f>SUM(BK377:BK408)</f>
        <v>0</v>
      </c>
    </row>
    <row r="377" s="2" customFormat="1" ht="21.75" customHeight="1">
      <c r="A377" s="40"/>
      <c r="B377" s="41"/>
      <c r="C377" s="213" t="s">
        <v>555</v>
      </c>
      <c r="D377" s="213" t="s">
        <v>142</v>
      </c>
      <c r="E377" s="214" t="s">
        <v>556</v>
      </c>
      <c r="F377" s="215" t="s">
        <v>557</v>
      </c>
      <c r="G377" s="216" t="s">
        <v>197</v>
      </c>
      <c r="H377" s="217">
        <v>110</v>
      </c>
      <c r="I377" s="218"/>
      <c r="J377" s="219">
        <f>ROUND(I377*H377,2)</f>
        <v>0</v>
      </c>
      <c r="K377" s="220"/>
      <c r="L377" s="46"/>
      <c r="M377" s="221" t="s">
        <v>44</v>
      </c>
      <c r="N377" s="222" t="s">
        <v>53</v>
      </c>
      <c r="O377" s="86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236</v>
      </c>
      <c r="AT377" s="225" t="s">
        <v>142</v>
      </c>
      <c r="AU377" s="225" t="s">
        <v>140</v>
      </c>
      <c r="AY377" s="18" t="s">
        <v>139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89</v>
      </c>
      <c r="BK377" s="226">
        <f>ROUND(I377*H377,2)</f>
        <v>0</v>
      </c>
      <c r="BL377" s="18" t="s">
        <v>236</v>
      </c>
      <c r="BM377" s="225" t="s">
        <v>558</v>
      </c>
    </row>
    <row r="378" s="2" customFormat="1" ht="21.75" customHeight="1">
      <c r="A378" s="40"/>
      <c r="B378" s="41"/>
      <c r="C378" s="213" t="s">
        <v>559</v>
      </c>
      <c r="D378" s="213" t="s">
        <v>142</v>
      </c>
      <c r="E378" s="214" t="s">
        <v>560</v>
      </c>
      <c r="F378" s="215" t="s">
        <v>561</v>
      </c>
      <c r="G378" s="216" t="s">
        <v>197</v>
      </c>
      <c r="H378" s="217">
        <v>95</v>
      </c>
      <c r="I378" s="218"/>
      <c r="J378" s="219">
        <f>ROUND(I378*H378,2)</f>
        <v>0</v>
      </c>
      <c r="K378" s="220"/>
      <c r="L378" s="46"/>
      <c r="M378" s="221" t="s">
        <v>44</v>
      </c>
      <c r="N378" s="222" t="s">
        <v>53</v>
      </c>
      <c r="O378" s="86"/>
      <c r="P378" s="223">
        <f>O378*H378</f>
        <v>0</v>
      </c>
      <c r="Q378" s="223">
        <v>0</v>
      </c>
      <c r="R378" s="223">
        <f>Q378*H378</f>
        <v>0</v>
      </c>
      <c r="S378" s="223">
        <v>0</v>
      </c>
      <c r="T378" s="224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5" t="s">
        <v>236</v>
      </c>
      <c r="AT378" s="225" t="s">
        <v>142</v>
      </c>
      <c r="AU378" s="225" t="s">
        <v>140</v>
      </c>
      <c r="AY378" s="18" t="s">
        <v>139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8" t="s">
        <v>89</v>
      </c>
      <c r="BK378" s="226">
        <f>ROUND(I378*H378,2)</f>
        <v>0</v>
      </c>
      <c r="BL378" s="18" t="s">
        <v>236</v>
      </c>
      <c r="BM378" s="225" t="s">
        <v>562</v>
      </c>
    </row>
    <row r="379" s="2" customFormat="1" ht="16.5" customHeight="1">
      <c r="A379" s="40"/>
      <c r="B379" s="41"/>
      <c r="C379" s="213" t="s">
        <v>563</v>
      </c>
      <c r="D379" s="213" t="s">
        <v>142</v>
      </c>
      <c r="E379" s="214" t="s">
        <v>564</v>
      </c>
      <c r="F379" s="215" t="s">
        <v>565</v>
      </c>
      <c r="G379" s="216" t="s">
        <v>566</v>
      </c>
      <c r="H379" s="217">
        <v>5</v>
      </c>
      <c r="I379" s="218"/>
      <c r="J379" s="219">
        <f>ROUND(I379*H379,2)</f>
        <v>0</v>
      </c>
      <c r="K379" s="220"/>
      <c r="L379" s="46"/>
      <c r="M379" s="221" t="s">
        <v>44</v>
      </c>
      <c r="N379" s="222" t="s">
        <v>53</v>
      </c>
      <c r="O379" s="86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236</v>
      </c>
      <c r="AT379" s="225" t="s">
        <v>142</v>
      </c>
      <c r="AU379" s="225" t="s">
        <v>140</v>
      </c>
      <c r="AY379" s="18" t="s">
        <v>139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8" t="s">
        <v>89</v>
      </c>
      <c r="BK379" s="226">
        <f>ROUND(I379*H379,2)</f>
        <v>0</v>
      </c>
      <c r="BL379" s="18" t="s">
        <v>236</v>
      </c>
      <c r="BM379" s="225" t="s">
        <v>567</v>
      </c>
    </row>
    <row r="380" s="2" customFormat="1" ht="16.5" customHeight="1">
      <c r="A380" s="40"/>
      <c r="B380" s="41"/>
      <c r="C380" s="213" t="s">
        <v>568</v>
      </c>
      <c r="D380" s="213" t="s">
        <v>142</v>
      </c>
      <c r="E380" s="214" t="s">
        <v>569</v>
      </c>
      <c r="F380" s="215" t="s">
        <v>570</v>
      </c>
      <c r="G380" s="216" t="s">
        <v>566</v>
      </c>
      <c r="H380" s="217">
        <v>23</v>
      </c>
      <c r="I380" s="218"/>
      <c r="J380" s="219">
        <f>ROUND(I380*H380,2)</f>
        <v>0</v>
      </c>
      <c r="K380" s="220"/>
      <c r="L380" s="46"/>
      <c r="M380" s="221" t="s">
        <v>44</v>
      </c>
      <c r="N380" s="222" t="s">
        <v>53</v>
      </c>
      <c r="O380" s="86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236</v>
      </c>
      <c r="AT380" s="225" t="s">
        <v>142</v>
      </c>
      <c r="AU380" s="225" t="s">
        <v>140</v>
      </c>
      <c r="AY380" s="18" t="s">
        <v>139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89</v>
      </c>
      <c r="BK380" s="226">
        <f>ROUND(I380*H380,2)</f>
        <v>0</v>
      </c>
      <c r="BL380" s="18" t="s">
        <v>236</v>
      </c>
      <c r="BM380" s="225" t="s">
        <v>571</v>
      </c>
    </row>
    <row r="381" s="2" customFormat="1" ht="16.5" customHeight="1">
      <c r="A381" s="40"/>
      <c r="B381" s="41"/>
      <c r="C381" s="213" t="s">
        <v>572</v>
      </c>
      <c r="D381" s="213" t="s">
        <v>142</v>
      </c>
      <c r="E381" s="214" t="s">
        <v>573</v>
      </c>
      <c r="F381" s="215" t="s">
        <v>574</v>
      </c>
      <c r="G381" s="216" t="s">
        <v>566</v>
      </c>
      <c r="H381" s="217">
        <v>5</v>
      </c>
      <c r="I381" s="218"/>
      <c r="J381" s="219">
        <f>ROUND(I381*H381,2)</f>
        <v>0</v>
      </c>
      <c r="K381" s="220"/>
      <c r="L381" s="46"/>
      <c r="M381" s="221" t="s">
        <v>44</v>
      </c>
      <c r="N381" s="222" t="s">
        <v>53</v>
      </c>
      <c r="O381" s="86"/>
      <c r="P381" s="223">
        <f>O381*H381</f>
        <v>0</v>
      </c>
      <c r="Q381" s="223">
        <v>0</v>
      </c>
      <c r="R381" s="223">
        <f>Q381*H381</f>
        <v>0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236</v>
      </c>
      <c r="AT381" s="225" t="s">
        <v>142</v>
      </c>
      <c r="AU381" s="225" t="s">
        <v>140</v>
      </c>
      <c r="AY381" s="18" t="s">
        <v>139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8" t="s">
        <v>89</v>
      </c>
      <c r="BK381" s="226">
        <f>ROUND(I381*H381,2)</f>
        <v>0</v>
      </c>
      <c r="BL381" s="18" t="s">
        <v>236</v>
      </c>
      <c r="BM381" s="225" t="s">
        <v>575</v>
      </c>
    </row>
    <row r="382" s="2" customFormat="1" ht="16.5" customHeight="1">
      <c r="A382" s="40"/>
      <c r="B382" s="41"/>
      <c r="C382" s="213" t="s">
        <v>576</v>
      </c>
      <c r="D382" s="213" t="s">
        <v>142</v>
      </c>
      <c r="E382" s="214" t="s">
        <v>577</v>
      </c>
      <c r="F382" s="215" t="s">
        <v>578</v>
      </c>
      <c r="G382" s="216" t="s">
        <v>566</v>
      </c>
      <c r="H382" s="217">
        <v>130</v>
      </c>
      <c r="I382" s="218"/>
      <c r="J382" s="219">
        <f>ROUND(I382*H382,2)</f>
        <v>0</v>
      </c>
      <c r="K382" s="220"/>
      <c r="L382" s="46"/>
      <c r="M382" s="221" t="s">
        <v>44</v>
      </c>
      <c r="N382" s="222" t="s">
        <v>53</v>
      </c>
      <c r="O382" s="86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5" t="s">
        <v>236</v>
      </c>
      <c r="AT382" s="225" t="s">
        <v>142</v>
      </c>
      <c r="AU382" s="225" t="s">
        <v>140</v>
      </c>
      <c r="AY382" s="18" t="s">
        <v>139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8" t="s">
        <v>89</v>
      </c>
      <c r="BK382" s="226">
        <f>ROUND(I382*H382,2)</f>
        <v>0</v>
      </c>
      <c r="BL382" s="18" t="s">
        <v>236</v>
      </c>
      <c r="BM382" s="225" t="s">
        <v>579</v>
      </c>
    </row>
    <row r="383" s="2" customFormat="1" ht="16.5" customHeight="1">
      <c r="A383" s="40"/>
      <c r="B383" s="41"/>
      <c r="C383" s="213" t="s">
        <v>580</v>
      </c>
      <c r="D383" s="213" t="s">
        <v>142</v>
      </c>
      <c r="E383" s="214" t="s">
        <v>581</v>
      </c>
      <c r="F383" s="215" t="s">
        <v>582</v>
      </c>
      <c r="G383" s="216" t="s">
        <v>566</v>
      </c>
      <c r="H383" s="217">
        <v>60</v>
      </c>
      <c r="I383" s="218"/>
      <c r="J383" s="219">
        <f>ROUND(I383*H383,2)</f>
        <v>0</v>
      </c>
      <c r="K383" s="220"/>
      <c r="L383" s="46"/>
      <c r="M383" s="221" t="s">
        <v>44</v>
      </c>
      <c r="N383" s="222" t="s">
        <v>53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236</v>
      </c>
      <c r="AT383" s="225" t="s">
        <v>142</v>
      </c>
      <c r="AU383" s="225" t="s">
        <v>140</v>
      </c>
      <c r="AY383" s="18" t="s">
        <v>139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89</v>
      </c>
      <c r="BK383" s="226">
        <f>ROUND(I383*H383,2)</f>
        <v>0</v>
      </c>
      <c r="BL383" s="18" t="s">
        <v>236</v>
      </c>
      <c r="BM383" s="225" t="s">
        <v>583</v>
      </c>
    </row>
    <row r="384" s="2" customFormat="1" ht="16.5" customHeight="1">
      <c r="A384" s="40"/>
      <c r="B384" s="41"/>
      <c r="C384" s="213" t="s">
        <v>584</v>
      </c>
      <c r="D384" s="213" t="s">
        <v>142</v>
      </c>
      <c r="E384" s="214" t="s">
        <v>585</v>
      </c>
      <c r="F384" s="215" t="s">
        <v>586</v>
      </c>
      <c r="G384" s="216" t="s">
        <v>566</v>
      </c>
      <c r="H384" s="217">
        <v>5</v>
      </c>
      <c r="I384" s="218"/>
      <c r="J384" s="219">
        <f>ROUND(I384*H384,2)</f>
        <v>0</v>
      </c>
      <c r="K384" s="220"/>
      <c r="L384" s="46"/>
      <c r="M384" s="221" t="s">
        <v>44</v>
      </c>
      <c r="N384" s="222" t="s">
        <v>53</v>
      </c>
      <c r="O384" s="86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236</v>
      </c>
      <c r="AT384" s="225" t="s">
        <v>142</v>
      </c>
      <c r="AU384" s="225" t="s">
        <v>140</v>
      </c>
      <c r="AY384" s="18" t="s">
        <v>139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8" t="s">
        <v>89</v>
      </c>
      <c r="BK384" s="226">
        <f>ROUND(I384*H384,2)</f>
        <v>0</v>
      </c>
      <c r="BL384" s="18" t="s">
        <v>236</v>
      </c>
      <c r="BM384" s="225" t="s">
        <v>587</v>
      </c>
    </row>
    <row r="385" s="2" customFormat="1" ht="16.5" customHeight="1">
      <c r="A385" s="40"/>
      <c r="B385" s="41"/>
      <c r="C385" s="213" t="s">
        <v>588</v>
      </c>
      <c r="D385" s="213" t="s">
        <v>142</v>
      </c>
      <c r="E385" s="214" t="s">
        <v>589</v>
      </c>
      <c r="F385" s="215" t="s">
        <v>590</v>
      </c>
      <c r="G385" s="216" t="s">
        <v>566</v>
      </c>
      <c r="H385" s="217">
        <v>95</v>
      </c>
      <c r="I385" s="218"/>
      <c r="J385" s="219">
        <f>ROUND(I385*H385,2)</f>
        <v>0</v>
      </c>
      <c r="K385" s="220"/>
      <c r="L385" s="46"/>
      <c r="M385" s="221" t="s">
        <v>44</v>
      </c>
      <c r="N385" s="222" t="s">
        <v>53</v>
      </c>
      <c r="O385" s="86"/>
      <c r="P385" s="223">
        <f>O385*H385</f>
        <v>0</v>
      </c>
      <c r="Q385" s="223">
        <v>0</v>
      </c>
      <c r="R385" s="223">
        <f>Q385*H385</f>
        <v>0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236</v>
      </c>
      <c r="AT385" s="225" t="s">
        <v>142</v>
      </c>
      <c r="AU385" s="225" t="s">
        <v>140</v>
      </c>
      <c r="AY385" s="18" t="s">
        <v>139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8" t="s">
        <v>89</v>
      </c>
      <c r="BK385" s="226">
        <f>ROUND(I385*H385,2)</f>
        <v>0</v>
      </c>
      <c r="BL385" s="18" t="s">
        <v>236</v>
      </c>
      <c r="BM385" s="225" t="s">
        <v>591</v>
      </c>
    </row>
    <row r="386" s="2" customFormat="1" ht="16.5" customHeight="1">
      <c r="A386" s="40"/>
      <c r="B386" s="41"/>
      <c r="C386" s="213" t="s">
        <v>592</v>
      </c>
      <c r="D386" s="213" t="s">
        <v>142</v>
      </c>
      <c r="E386" s="214" t="s">
        <v>593</v>
      </c>
      <c r="F386" s="215" t="s">
        <v>594</v>
      </c>
      <c r="G386" s="216" t="s">
        <v>566</v>
      </c>
      <c r="H386" s="217">
        <v>4</v>
      </c>
      <c r="I386" s="218"/>
      <c r="J386" s="219">
        <f>ROUND(I386*H386,2)</f>
        <v>0</v>
      </c>
      <c r="K386" s="220"/>
      <c r="L386" s="46"/>
      <c r="M386" s="221" t="s">
        <v>44</v>
      </c>
      <c r="N386" s="222" t="s">
        <v>53</v>
      </c>
      <c r="O386" s="86"/>
      <c r="P386" s="223">
        <f>O386*H386</f>
        <v>0</v>
      </c>
      <c r="Q386" s="223">
        <v>0</v>
      </c>
      <c r="R386" s="223">
        <f>Q386*H386</f>
        <v>0</v>
      </c>
      <c r="S386" s="223">
        <v>0</v>
      </c>
      <c r="T386" s="224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5" t="s">
        <v>236</v>
      </c>
      <c r="AT386" s="225" t="s">
        <v>142</v>
      </c>
      <c r="AU386" s="225" t="s">
        <v>140</v>
      </c>
      <c r="AY386" s="18" t="s">
        <v>139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8" t="s">
        <v>89</v>
      </c>
      <c r="BK386" s="226">
        <f>ROUND(I386*H386,2)</f>
        <v>0</v>
      </c>
      <c r="BL386" s="18" t="s">
        <v>236</v>
      </c>
      <c r="BM386" s="225" t="s">
        <v>595</v>
      </c>
    </row>
    <row r="387" s="2" customFormat="1" ht="16.5" customHeight="1">
      <c r="A387" s="40"/>
      <c r="B387" s="41"/>
      <c r="C387" s="213" t="s">
        <v>596</v>
      </c>
      <c r="D387" s="213" t="s">
        <v>142</v>
      </c>
      <c r="E387" s="214" t="s">
        <v>597</v>
      </c>
      <c r="F387" s="215" t="s">
        <v>598</v>
      </c>
      <c r="G387" s="216" t="s">
        <v>566</v>
      </c>
      <c r="H387" s="217">
        <v>4</v>
      </c>
      <c r="I387" s="218"/>
      <c r="J387" s="219">
        <f>ROUND(I387*H387,2)</f>
        <v>0</v>
      </c>
      <c r="K387" s="220"/>
      <c r="L387" s="46"/>
      <c r="M387" s="221" t="s">
        <v>44</v>
      </c>
      <c r="N387" s="222" t="s">
        <v>53</v>
      </c>
      <c r="O387" s="86"/>
      <c r="P387" s="223">
        <f>O387*H387</f>
        <v>0</v>
      </c>
      <c r="Q387" s="223">
        <v>0</v>
      </c>
      <c r="R387" s="223">
        <f>Q387*H387</f>
        <v>0</v>
      </c>
      <c r="S387" s="223">
        <v>0</v>
      </c>
      <c r="T387" s="224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5" t="s">
        <v>236</v>
      </c>
      <c r="AT387" s="225" t="s">
        <v>142</v>
      </c>
      <c r="AU387" s="225" t="s">
        <v>140</v>
      </c>
      <c r="AY387" s="18" t="s">
        <v>139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89</v>
      </c>
      <c r="BK387" s="226">
        <f>ROUND(I387*H387,2)</f>
        <v>0</v>
      </c>
      <c r="BL387" s="18" t="s">
        <v>236</v>
      </c>
      <c r="BM387" s="225" t="s">
        <v>599</v>
      </c>
    </row>
    <row r="388" s="2" customFormat="1" ht="16.5" customHeight="1">
      <c r="A388" s="40"/>
      <c r="B388" s="41"/>
      <c r="C388" s="213" t="s">
        <v>600</v>
      </c>
      <c r="D388" s="213" t="s">
        <v>142</v>
      </c>
      <c r="E388" s="214" t="s">
        <v>601</v>
      </c>
      <c r="F388" s="215" t="s">
        <v>602</v>
      </c>
      <c r="G388" s="216" t="s">
        <v>566</v>
      </c>
      <c r="H388" s="217">
        <v>4</v>
      </c>
      <c r="I388" s="218"/>
      <c r="J388" s="219">
        <f>ROUND(I388*H388,2)</f>
        <v>0</v>
      </c>
      <c r="K388" s="220"/>
      <c r="L388" s="46"/>
      <c r="M388" s="221" t="s">
        <v>44</v>
      </c>
      <c r="N388" s="222" t="s">
        <v>53</v>
      </c>
      <c r="O388" s="86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236</v>
      </c>
      <c r="AT388" s="225" t="s">
        <v>142</v>
      </c>
      <c r="AU388" s="225" t="s">
        <v>140</v>
      </c>
      <c r="AY388" s="18" t="s">
        <v>139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8" t="s">
        <v>89</v>
      </c>
      <c r="BK388" s="226">
        <f>ROUND(I388*H388,2)</f>
        <v>0</v>
      </c>
      <c r="BL388" s="18" t="s">
        <v>236</v>
      </c>
      <c r="BM388" s="225" t="s">
        <v>603</v>
      </c>
    </row>
    <row r="389" s="2" customFormat="1" ht="16.5" customHeight="1">
      <c r="A389" s="40"/>
      <c r="B389" s="41"/>
      <c r="C389" s="213" t="s">
        <v>604</v>
      </c>
      <c r="D389" s="213" t="s">
        <v>142</v>
      </c>
      <c r="E389" s="214" t="s">
        <v>605</v>
      </c>
      <c r="F389" s="215" t="s">
        <v>606</v>
      </c>
      <c r="G389" s="216" t="s">
        <v>566</v>
      </c>
      <c r="H389" s="217">
        <v>5</v>
      </c>
      <c r="I389" s="218"/>
      <c r="J389" s="219">
        <f>ROUND(I389*H389,2)</f>
        <v>0</v>
      </c>
      <c r="K389" s="220"/>
      <c r="L389" s="46"/>
      <c r="M389" s="221" t="s">
        <v>44</v>
      </c>
      <c r="N389" s="222" t="s">
        <v>53</v>
      </c>
      <c r="O389" s="86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236</v>
      </c>
      <c r="AT389" s="225" t="s">
        <v>142</v>
      </c>
      <c r="AU389" s="225" t="s">
        <v>140</v>
      </c>
      <c r="AY389" s="18" t="s">
        <v>139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8" t="s">
        <v>89</v>
      </c>
      <c r="BK389" s="226">
        <f>ROUND(I389*H389,2)</f>
        <v>0</v>
      </c>
      <c r="BL389" s="18" t="s">
        <v>236</v>
      </c>
      <c r="BM389" s="225" t="s">
        <v>607</v>
      </c>
    </row>
    <row r="390" s="2" customFormat="1" ht="16.5" customHeight="1">
      <c r="A390" s="40"/>
      <c r="B390" s="41"/>
      <c r="C390" s="213" t="s">
        <v>608</v>
      </c>
      <c r="D390" s="213" t="s">
        <v>142</v>
      </c>
      <c r="E390" s="214" t="s">
        <v>609</v>
      </c>
      <c r="F390" s="215" t="s">
        <v>610</v>
      </c>
      <c r="G390" s="216" t="s">
        <v>566</v>
      </c>
      <c r="H390" s="217">
        <v>5</v>
      </c>
      <c r="I390" s="218"/>
      <c r="J390" s="219">
        <f>ROUND(I390*H390,2)</f>
        <v>0</v>
      </c>
      <c r="K390" s="220"/>
      <c r="L390" s="46"/>
      <c r="M390" s="221" t="s">
        <v>44</v>
      </c>
      <c r="N390" s="222" t="s">
        <v>53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236</v>
      </c>
      <c r="AT390" s="225" t="s">
        <v>142</v>
      </c>
      <c r="AU390" s="225" t="s">
        <v>140</v>
      </c>
      <c r="AY390" s="18" t="s">
        <v>139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8" t="s">
        <v>89</v>
      </c>
      <c r="BK390" s="226">
        <f>ROUND(I390*H390,2)</f>
        <v>0</v>
      </c>
      <c r="BL390" s="18" t="s">
        <v>236</v>
      </c>
      <c r="BM390" s="225" t="s">
        <v>611</v>
      </c>
    </row>
    <row r="391" s="2" customFormat="1" ht="16.5" customHeight="1">
      <c r="A391" s="40"/>
      <c r="B391" s="41"/>
      <c r="C391" s="213" t="s">
        <v>612</v>
      </c>
      <c r="D391" s="213" t="s">
        <v>142</v>
      </c>
      <c r="E391" s="214" t="s">
        <v>613</v>
      </c>
      <c r="F391" s="215" t="s">
        <v>614</v>
      </c>
      <c r="G391" s="216" t="s">
        <v>197</v>
      </c>
      <c r="H391" s="217">
        <v>68</v>
      </c>
      <c r="I391" s="218"/>
      <c r="J391" s="219">
        <f>ROUND(I391*H391,2)</f>
        <v>0</v>
      </c>
      <c r="K391" s="220"/>
      <c r="L391" s="46"/>
      <c r="M391" s="221" t="s">
        <v>44</v>
      </c>
      <c r="N391" s="222" t="s">
        <v>53</v>
      </c>
      <c r="O391" s="86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5" t="s">
        <v>236</v>
      </c>
      <c r="AT391" s="225" t="s">
        <v>142</v>
      </c>
      <c r="AU391" s="225" t="s">
        <v>140</v>
      </c>
      <c r="AY391" s="18" t="s">
        <v>139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89</v>
      </c>
      <c r="BK391" s="226">
        <f>ROUND(I391*H391,2)</f>
        <v>0</v>
      </c>
      <c r="BL391" s="18" t="s">
        <v>236</v>
      </c>
      <c r="BM391" s="225" t="s">
        <v>615</v>
      </c>
    </row>
    <row r="392" s="2" customFormat="1" ht="16.5" customHeight="1">
      <c r="A392" s="40"/>
      <c r="B392" s="41"/>
      <c r="C392" s="213" t="s">
        <v>616</v>
      </c>
      <c r="D392" s="213" t="s">
        <v>142</v>
      </c>
      <c r="E392" s="214" t="s">
        <v>617</v>
      </c>
      <c r="F392" s="215" t="s">
        <v>618</v>
      </c>
      <c r="G392" s="216" t="s">
        <v>197</v>
      </c>
      <c r="H392" s="217">
        <v>5</v>
      </c>
      <c r="I392" s="218"/>
      <c r="J392" s="219">
        <f>ROUND(I392*H392,2)</f>
        <v>0</v>
      </c>
      <c r="K392" s="220"/>
      <c r="L392" s="46"/>
      <c r="M392" s="221" t="s">
        <v>44</v>
      </c>
      <c r="N392" s="222" t="s">
        <v>53</v>
      </c>
      <c r="O392" s="86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236</v>
      </c>
      <c r="AT392" s="225" t="s">
        <v>142</v>
      </c>
      <c r="AU392" s="225" t="s">
        <v>140</v>
      </c>
      <c r="AY392" s="18" t="s">
        <v>139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8" t="s">
        <v>89</v>
      </c>
      <c r="BK392" s="226">
        <f>ROUND(I392*H392,2)</f>
        <v>0</v>
      </c>
      <c r="BL392" s="18" t="s">
        <v>236</v>
      </c>
      <c r="BM392" s="225" t="s">
        <v>619</v>
      </c>
    </row>
    <row r="393" s="2" customFormat="1" ht="24.15" customHeight="1">
      <c r="A393" s="40"/>
      <c r="B393" s="41"/>
      <c r="C393" s="213" t="s">
        <v>620</v>
      </c>
      <c r="D393" s="213" t="s">
        <v>142</v>
      </c>
      <c r="E393" s="214" t="s">
        <v>621</v>
      </c>
      <c r="F393" s="215" t="s">
        <v>622</v>
      </c>
      <c r="G393" s="216" t="s">
        <v>566</v>
      </c>
      <c r="H393" s="217">
        <v>5</v>
      </c>
      <c r="I393" s="218"/>
      <c r="J393" s="219">
        <f>ROUND(I393*H393,2)</f>
        <v>0</v>
      </c>
      <c r="K393" s="220"/>
      <c r="L393" s="46"/>
      <c r="M393" s="221" t="s">
        <v>44</v>
      </c>
      <c r="N393" s="222" t="s">
        <v>53</v>
      </c>
      <c r="O393" s="86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236</v>
      </c>
      <c r="AT393" s="225" t="s">
        <v>142</v>
      </c>
      <c r="AU393" s="225" t="s">
        <v>140</v>
      </c>
      <c r="AY393" s="18" t="s">
        <v>139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8" t="s">
        <v>89</v>
      </c>
      <c r="BK393" s="226">
        <f>ROUND(I393*H393,2)</f>
        <v>0</v>
      </c>
      <c r="BL393" s="18" t="s">
        <v>236</v>
      </c>
      <c r="BM393" s="225" t="s">
        <v>623</v>
      </c>
    </row>
    <row r="394" s="2" customFormat="1">
      <c r="A394" s="40"/>
      <c r="B394" s="41"/>
      <c r="C394" s="42"/>
      <c r="D394" s="234" t="s">
        <v>461</v>
      </c>
      <c r="E394" s="42"/>
      <c r="F394" s="266" t="s">
        <v>624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8" t="s">
        <v>461</v>
      </c>
      <c r="AU394" s="18" t="s">
        <v>140</v>
      </c>
    </row>
    <row r="395" s="2" customFormat="1" ht="21.75" customHeight="1">
      <c r="A395" s="40"/>
      <c r="B395" s="41"/>
      <c r="C395" s="213" t="s">
        <v>625</v>
      </c>
      <c r="D395" s="213" t="s">
        <v>142</v>
      </c>
      <c r="E395" s="214" t="s">
        <v>626</v>
      </c>
      <c r="F395" s="215" t="s">
        <v>627</v>
      </c>
      <c r="G395" s="216" t="s">
        <v>566</v>
      </c>
      <c r="H395" s="217">
        <v>1</v>
      </c>
      <c r="I395" s="218"/>
      <c r="J395" s="219">
        <f>ROUND(I395*H395,2)</f>
        <v>0</v>
      </c>
      <c r="K395" s="220"/>
      <c r="L395" s="46"/>
      <c r="M395" s="221" t="s">
        <v>44</v>
      </c>
      <c r="N395" s="222" t="s">
        <v>53</v>
      </c>
      <c r="O395" s="86"/>
      <c r="P395" s="223">
        <f>O395*H395</f>
        <v>0</v>
      </c>
      <c r="Q395" s="223">
        <v>0</v>
      </c>
      <c r="R395" s="223">
        <f>Q395*H395</f>
        <v>0</v>
      </c>
      <c r="S395" s="223">
        <v>0</v>
      </c>
      <c r="T395" s="224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5" t="s">
        <v>236</v>
      </c>
      <c r="AT395" s="225" t="s">
        <v>142</v>
      </c>
      <c r="AU395" s="225" t="s">
        <v>140</v>
      </c>
      <c r="AY395" s="18" t="s">
        <v>139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8" t="s">
        <v>89</v>
      </c>
      <c r="BK395" s="226">
        <f>ROUND(I395*H395,2)</f>
        <v>0</v>
      </c>
      <c r="BL395" s="18" t="s">
        <v>236</v>
      </c>
      <c r="BM395" s="225" t="s">
        <v>628</v>
      </c>
    </row>
    <row r="396" s="2" customFormat="1">
      <c r="A396" s="40"/>
      <c r="B396" s="41"/>
      <c r="C396" s="42"/>
      <c r="D396" s="234" t="s">
        <v>461</v>
      </c>
      <c r="E396" s="42"/>
      <c r="F396" s="266" t="s">
        <v>629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8" t="s">
        <v>461</v>
      </c>
      <c r="AU396" s="18" t="s">
        <v>140</v>
      </c>
    </row>
    <row r="397" s="2" customFormat="1" ht="16.5" customHeight="1">
      <c r="A397" s="40"/>
      <c r="B397" s="41"/>
      <c r="C397" s="213" t="s">
        <v>630</v>
      </c>
      <c r="D397" s="213" t="s">
        <v>142</v>
      </c>
      <c r="E397" s="214" t="s">
        <v>631</v>
      </c>
      <c r="F397" s="215" t="s">
        <v>632</v>
      </c>
      <c r="G397" s="216" t="s">
        <v>566</v>
      </c>
      <c r="H397" s="217">
        <v>5</v>
      </c>
      <c r="I397" s="218"/>
      <c r="J397" s="219">
        <f>ROUND(I397*H397,2)</f>
        <v>0</v>
      </c>
      <c r="K397" s="220"/>
      <c r="L397" s="46"/>
      <c r="M397" s="221" t="s">
        <v>44</v>
      </c>
      <c r="N397" s="222" t="s">
        <v>53</v>
      </c>
      <c r="O397" s="86"/>
      <c r="P397" s="223">
        <f>O397*H397</f>
        <v>0</v>
      </c>
      <c r="Q397" s="223">
        <v>0</v>
      </c>
      <c r="R397" s="223">
        <f>Q397*H397</f>
        <v>0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236</v>
      </c>
      <c r="AT397" s="225" t="s">
        <v>142</v>
      </c>
      <c r="AU397" s="225" t="s">
        <v>140</v>
      </c>
      <c r="AY397" s="18" t="s">
        <v>139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8" t="s">
        <v>89</v>
      </c>
      <c r="BK397" s="226">
        <f>ROUND(I397*H397,2)</f>
        <v>0</v>
      </c>
      <c r="BL397" s="18" t="s">
        <v>236</v>
      </c>
      <c r="BM397" s="225" t="s">
        <v>633</v>
      </c>
    </row>
    <row r="398" s="2" customFormat="1" ht="16.5" customHeight="1">
      <c r="A398" s="40"/>
      <c r="B398" s="41"/>
      <c r="C398" s="213" t="s">
        <v>634</v>
      </c>
      <c r="D398" s="213" t="s">
        <v>142</v>
      </c>
      <c r="E398" s="214" t="s">
        <v>635</v>
      </c>
      <c r="F398" s="215" t="s">
        <v>636</v>
      </c>
      <c r="G398" s="216" t="s">
        <v>566</v>
      </c>
      <c r="H398" s="217">
        <v>2</v>
      </c>
      <c r="I398" s="218"/>
      <c r="J398" s="219">
        <f>ROUND(I398*H398,2)</f>
        <v>0</v>
      </c>
      <c r="K398" s="220"/>
      <c r="L398" s="46"/>
      <c r="M398" s="221" t="s">
        <v>44</v>
      </c>
      <c r="N398" s="222" t="s">
        <v>53</v>
      </c>
      <c r="O398" s="86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236</v>
      </c>
      <c r="AT398" s="225" t="s">
        <v>142</v>
      </c>
      <c r="AU398" s="225" t="s">
        <v>140</v>
      </c>
      <c r="AY398" s="18" t="s">
        <v>139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89</v>
      </c>
      <c r="BK398" s="226">
        <f>ROUND(I398*H398,2)</f>
        <v>0</v>
      </c>
      <c r="BL398" s="18" t="s">
        <v>236</v>
      </c>
      <c r="BM398" s="225" t="s">
        <v>637</v>
      </c>
    </row>
    <row r="399" s="2" customFormat="1">
      <c r="A399" s="40"/>
      <c r="B399" s="41"/>
      <c r="C399" s="42"/>
      <c r="D399" s="234" t="s">
        <v>461</v>
      </c>
      <c r="E399" s="42"/>
      <c r="F399" s="266" t="s">
        <v>638</v>
      </c>
      <c r="G399" s="42"/>
      <c r="H399" s="42"/>
      <c r="I399" s="229"/>
      <c r="J399" s="42"/>
      <c r="K399" s="42"/>
      <c r="L399" s="46"/>
      <c r="M399" s="230"/>
      <c r="N399" s="231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8" t="s">
        <v>461</v>
      </c>
      <c r="AU399" s="18" t="s">
        <v>140</v>
      </c>
    </row>
    <row r="400" s="2" customFormat="1" ht="24.15" customHeight="1">
      <c r="A400" s="40"/>
      <c r="B400" s="41"/>
      <c r="C400" s="213" t="s">
        <v>639</v>
      </c>
      <c r="D400" s="213" t="s">
        <v>142</v>
      </c>
      <c r="E400" s="214" t="s">
        <v>640</v>
      </c>
      <c r="F400" s="215" t="s">
        <v>641</v>
      </c>
      <c r="G400" s="216" t="s">
        <v>566</v>
      </c>
      <c r="H400" s="217">
        <v>1</v>
      </c>
      <c r="I400" s="218"/>
      <c r="J400" s="219">
        <f>ROUND(I400*H400,2)</f>
        <v>0</v>
      </c>
      <c r="K400" s="220"/>
      <c r="L400" s="46"/>
      <c r="M400" s="221" t="s">
        <v>44</v>
      </c>
      <c r="N400" s="222" t="s">
        <v>53</v>
      </c>
      <c r="O400" s="86"/>
      <c r="P400" s="223">
        <f>O400*H400</f>
        <v>0</v>
      </c>
      <c r="Q400" s="223">
        <v>0</v>
      </c>
      <c r="R400" s="223">
        <f>Q400*H400</f>
        <v>0</v>
      </c>
      <c r="S400" s="223">
        <v>0</v>
      </c>
      <c r="T400" s="224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236</v>
      </c>
      <c r="AT400" s="225" t="s">
        <v>142</v>
      </c>
      <c r="AU400" s="225" t="s">
        <v>140</v>
      </c>
      <c r="AY400" s="18" t="s">
        <v>139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8" t="s">
        <v>89</v>
      </c>
      <c r="BK400" s="226">
        <f>ROUND(I400*H400,2)</f>
        <v>0</v>
      </c>
      <c r="BL400" s="18" t="s">
        <v>236</v>
      </c>
      <c r="BM400" s="225" t="s">
        <v>642</v>
      </c>
    </row>
    <row r="401" s="2" customFormat="1">
      <c r="A401" s="40"/>
      <c r="B401" s="41"/>
      <c r="C401" s="42"/>
      <c r="D401" s="234" t="s">
        <v>461</v>
      </c>
      <c r="E401" s="42"/>
      <c r="F401" s="266" t="s">
        <v>643</v>
      </c>
      <c r="G401" s="42"/>
      <c r="H401" s="42"/>
      <c r="I401" s="229"/>
      <c r="J401" s="42"/>
      <c r="K401" s="42"/>
      <c r="L401" s="46"/>
      <c r="M401" s="230"/>
      <c r="N401" s="231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8" t="s">
        <v>461</v>
      </c>
      <c r="AU401" s="18" t="s">
        <v>140</v>
      </c>
    </row>
    <row r="402" s="2" customFormat="1" ht="21.75" customHeight="1">
      <c r="A402" s="40"/>
      <c r="B402" s="41"/>
      <c r="C402" s="213" t="s">
        <v>644</v>
      </c>
      <c r="D402" s="213" t="s">
        <v>142</v>
      </c>
      <c r="E402" s="214" t="s">
        <v>645</v>
      </c>
      <c r="F402" s="215" t="s">
        <v>646</v>
      </c>
      <c r="G402" s="216" t="s">
        <v>566</v>
      </c>
      <c r="H402" s="217">
        <v>1</v>
      </c>
      <c r="I402" s="218"/>
      <c r="J402" s="219">
        <f>ROUND(I402*H402,2)</f>
        <v>0</v>
      </c>
      <c r="K402" s="220"/>
      <c r="L402" s="46"/>
      <c r="M402" s="221" t="s">
        <v>44</v>
      </c>
      <c r="N402" s="222" t="s">
        <v>53</v>
      </c>
      <c r="O402" s="86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236</v>
      </c>
      <c r="AT402" s="225" t="s">
        <v>142</v>
      </c>
      <c r="AU402" s="225" t="s">
        <v>140</v>
      </c>
      <c r="AY402" s="18" t="s">
        <v>139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89</v>
      </c>
      <c r="BK402" s="226">
        <f>ROUND(I402*H402,2)</f>
        <v>0</v>
      </c>
      <c r="BL402" s="18" t="s">
        <v>236</v>
      </c>
      <c r="BM402" s="225" t="s">
        <v>647</v>
      </c>
    </row>
    <row r="403" s="2" customFormat="1">
      <c r="A403" s="40"/>
      <c r="B403" s="41"/>
      <c r="C403" s="42"/>
      <c r="D403" s="234" t="s">
        <v>461</v>
      </c>
      <c r="E403" s="42"/>
      <c r="F403" s="266" t="s">
        <v>629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8" t="s">
        <v>461</v>
      </c>
      <c r="AU403" s="18" t="s">
        <v>140</v>
      </c>
    </row>
    <row r="404" s="2" customFormat="1" ht="16.5" customHeight="1">
      <c r="A404" s="40"/>
      <c r="B404" s="41"/>
      <c r="C404" s="213" t="s">
        <v>648</v>
      </c>
      <c r="D404" s="213" t="s">
        <v>142</v>
      </c>
      <c r="E404" s="214" t="s">
        <v>649</v>
      </c>
      <c r="F404" s="215" t="s">
        <v>650</v>
      </c>
      <c r="G404" s="216" t="s">
        <v>566</v>
      </c>
      <c r="H404" s="217">
        <v>1</v>
      </c>
      <c r="I404" s="218"/>
      <c r="J404" s="219">
        <f>ROUND(I404*H404,2)</f>
        <v>0</v>
      </c>
      <c r="K404" s="220"/>
      <c r="L404" s="46"/>
      <c r="M404" s="221" t="s">
        <v>44</v>
      </c>
      <c r="N404" s="222" t="s">
        <v>53</v>
      </c>
      <c r="O404" s="86"/>
      <c r="P404" s="223">
        <f>O404*H404</f>
        <v>0</v>
      </c>
      <c r="Q404" s="223">
        <v>0</v>
      </c>
      <c r="R404" s="223">
        <f>Q404*H404</f>
        <v>0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236</v>
      </c>
      <c r="AT404" s="225" t="s">
        <v>142</v>
      </c>
      <c r="AU404" s="225" t="s">
        <v>140</v>
      </c>
      <c r="AY404" s="18" t="s">
        <v>139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8" t="s">
        <v>89</v>
      </c>
      <c r="BK404" s="226">
        <f>ROUND(I404*H404,2)</f>
        <v>0</v>
      </c>
      <c r="BL404" s="18" t="s">
        <v>236</v>
      </c>
      <c r="BM404" s="225" t="s">
        <v>651</v>
      </c>
    </row>
    <row r="405" s="2" customFormat="1">
      <c r="A405" s="40"/>
      <c r="B405" s="41"/>
      <c r="C405" s="42"/>
      <c r="D405" s="234" t="s">
        <v>461</v>
      </c>
      <c r="E405" s="42"/>
      <c r="F405" s="266" t="s">
        <v>629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8" t="s">
        <v>461</v>
      </c>
      <c r="AU405" s="18" t="s">
        <v>140</v>
      </c>
    </row>
    <row r="406" s="2" customFormat="1" ht="16.5" customHeight="1">
      <c r="A406" s="40"/>
      <c r="B406" s="41"/>
      <c r="C406" s="213" t="s">
        <v>652</v>
      </c>
      <c r="D406" s="213" t="s">
        <v>142</v>
      </c>
      <c r="E406" s="214" t="s">
        <v>653</v>
      </c>
      <c r="F406" s="215" t="s">
        <v>654</v>
      </c>
      <c r="G406" s="216" t="s">
        <v>566</v>
      </c>
      <c r="H406" s="217">
        <v>1</v>
      </c>
      <c r="I406" s="218"/>
      <c r="J406" s="219">
        <f>ROUND(I406*H406,2)</f>
        <v>0</v>
      </c>
      <c r="K406" s="220"/>
      <c r="L406" s="46"/>
      <c r="M406" s="221" t="s">
        <v>44</v>
      </c>
      <c r="N406" s="222" t="s">
        <v>53</v>
      </c>
      <c r="O406" s="86"/>
      <c r="P406" s="223">
        <f>O406*H406</f>
        <v>0</v>
      </c>
      <c r="Q406" s="223">
        <v>0</v>
      </c>
      <c r="R406" s="223">
        <f>Q406*H406</f>
        <v>0</v>
      </c>
      <c r="S406" s="223">
        <v>0</v>
      </c>
      <c r="T406" s="224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25" t="s">
        <v>236</v>
      </c>
      <c r="AT406" s="225" t="s">
        <v>142</v>
      </c>
      <c r="AU406" s="225" t="s">
        <v>140</v>
      </c>
      <c r="AY406" s="18" t="s">
        <v>139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8" t="s">
        <v>89</v>
      </c>
      <c r="BK406" s="226">
        <f>ROUND(I406*H406,2)</f>
        <v>0</v>
      </c>
      <c r="BL406" s="18" t="s">
        <v>236</v>
      </c>
      <c r="BM406" s="225" t="s">
        <v>655</v>
      </c>
    </row>
    <row r="407" s="2" customFormat="1" ht="16.5" customHeight="1">
      <c r="A407" s="40"/>
      <c r="B407" s="41"/>
      <c r="C407" s="213" t="s">
        <v>656</v>
      </c>
      <c r="D407" s="213" t="s">
        <v>142</v>
      </c>
      <c r="E407" s="214" t="s">
        <v>657</v>
      </c>
      <c r="F407" s="215" t="s">
        <v>658</v>
      </c>
      <c r="G407" s="216" t="s">
        <v>566</v>
      </c>
      <c r="H407" s="217">
        <v>1</v>
      </c>
      <c r="I407" s="218"/>
      <c r="J407" s="219">
        <f>ROUND(I407*H407,2)</f>
        <v>0</v>
      </c>
      <c r="K407" s="220"/>
      <c r="L407" s="46"/>
      <c r="M407" s="221" t="s">
        <v>44</v>
      </c>
      <c r="N407" s="222" t="s">
        <v>53</v>
      </c>
      <c r="O407" s="86"/>
      <c r="P407" s="223">
        <f>O407*H407</f>
        <v>0</v>
      </c>
      <c r="Q407" s="223">
        <v>0</v>
      </c>
      <c r="R407" s="223">
        <f>Q407*H407</f>
        <v>0</v>
      </c>
      <c r="S407" s="223">
        <v>0</v>
      </c>
      <c r="T407" s="224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236</v>
      </c>
      <c r="AT407" s="225" t="s">
        <v>142</v>
      </c>
      <c r="AU407" s="225" t="s">
        <v>140</v>
      </c>
      <c r="AY407" s="18" t="s">
        <v>139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8" t="s">
        <v>89</v>
      </c>
      <c r="BK407" s="226">
        <f>ROUND(I407*H407,2)</f>
        <v>0</v>
      </c>
      <c r="BL407" s="18" t="s">
        <v>236</v>
      </c>
      <c r="BM407" s="225" t="s">
        <v>659</v>
      </c>
    </row>
    <row r="408" s="2" customFormat="1" ht="16.5" customHeight="1">
      <c r="A408" s="40"/>
      <c r="B408" s="41"/>
      <c r="C408" s="213" t="s">
        <v>660</v>
      </c>
      <c r="D408" s="213" t="s">
        <v>142</v>
      </c>
      <c r="E408" s="214" t="s">
        <v>661</v>
      </c>
      <c r="F408" s="215" t="s">
        <v>662</v>
      </c>
      <c r="G408" s="216" t="s">
        <v>566</v>
      </c>
      <c r="H408" s="217">
        <v>1</v>
      </c>
      <c r="I408" s="218"/>
      <c r="J408" s="219">
        <f>ROUND(I408*H408,2)</f>
        <v>0</v>
      </c>
      <c r="K408" s="220"/>
      <c r="L408" s="46"/>
      <c r="M408" s="221" t="s">
        <v>44</v>
      </c>
      <c r="N408" s="222" t="s">
        <v>53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236</v>
      </c>
      <c r="AT408" s="225" t="s">
        <v>142</v>
      </c>
      <c r="AU408" s="225" t="s">
        <v>140</v>
      </c>
      <c r="AY408" s="18" t="s">
        <v>139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8" t="s">
        <v>89</v>
      </c>
      <c r="BK408" s="226">
        <f>ROUND(I408*H408,2)</f>
        <v>0</v>
      </c>
      <c r="BL408" s="18" t="s">
        <v>236</v>
      </c>
      <c r="BM408" s="225" t="s">
        <v>663</v>
      </c>
    </row>
    <row r="409" s="12" customFormat="1" ht="22.8" customHeight="1">
      <c r="A409" s="12"/>
      <c r="B409" s="197"/>
      <c r="C409" s="198"/>
      <c r="D409" s="199" t="s">
        <v>81</v>
      </c>
      <c r="E409" s="211" t="s">
        <v>664</v>
      </c>
      <c r="F409" s="211" t="s">
        <v>665</v>
      </c>
      <c r="G409" s="198"/>
      <c r="H409" s="198"/>
      <c r="I409" s="201"/>
      <c r="J409" s="212">
        <f>BK409</f>
        <v>0</v>
      </c>
      <c r="K409" s="198"/>
      <c r="L409" s="203"/>
      <c r="M409" s="204"/>
      <c r="N409" s="205"/>
      <c r="O409" s="205"/>
      <c r="P409" s="206">
        <f>SUM(P410:P639)</f>
        <v>0</v>
      </c>
      <c r="Q409" s="205"/>
      <c r="R409" s="206">
        <f>SUM(R410:R639)</f>
        <v>29.089823720000005</v>
      </c>
      <c r="S409" s="205"/>
      <c r="T409" s="207">
        <f>SUM(T410:T639)</f>
        <v>18.268231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8" t="s">
        <v>91</v>
      </c>
      <c r="AT409" s="209" t="s">
        <v>81</v>
      </c>
      <c r="AU409" s="209" t="s">
        <v>89</v>
      </c>
      <c r="AY409" s="208" t="s">
        <v>139</v>
      </c>
      <c r="BK409" s="210">
        <f>SUM(BK410:BK639)</f>
        <v>0</v>
      </c>
    </row>
    <row r="410" s="2" customFormat="1" ht="37.8" customHeight="1">
      <c r="A410" s="40"/>
      <c r="B410" s="41"/>
      <c r="C410" s="213" t="s">
        <v>666</v>
      </c>
      <c r="D410" s="213" t="s">
        <v>142</v>
      </c>
      <c r="E410" s="214" t="s">
        <v>667</v>
      </c>
      <c r="F410" s="215" t="s">
        <v>668</v>
      </c>
      <c r="G410" s="216" t="s">
        <v>228</v>
      </c>
      <c r="H410" s="217">
        <v>38.664000000000001</v>
      </c>
      <c r="I410" s="218"/>
      <c r="J410" s="219">
        <f>ROUND(I410*H410,2)</f>
        <v>0</v>
      </c>
      <c r="K410" s="220"/>
      <c r="L410" s="46"/>
      <c r="M410" s="221" t="s">
        <v>44</v>
      </c>
      <c r="N410" s="222" t="s">
        <v>53</v>
      </c>
      <c r="O410" s="86"/>
      <c r="P410" s="223">
        <f>O410*H410</f>
        <v>0</v>
      </c>
      <c r="Q410" s="223">
        <v>0.00108</v>
      </c>
      <c r="R410" s="223">
        <f>Q410*H410</f>
        <v>0.041757120000000002</v>
      </c>
      <c r="S410" s="223">
        <v>0</v>
      </c>
      <c r="T410" s="22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236</v>
      </c>
      <c r="AT410" s="225" t="s">
        <v>142</v>
      </c>
      <c r="AU410" s="225" t="s">
        <v>91</v>
      </c>
      <c r="AY410" s="18" t="s">
        <v>139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8" t="s">
        <v>89</v>
      </c>
      <c r="BK410" s="226">
        <f>ROUND(I410*H410,2)</f>
        <v>0</v>
      </c>
      <c r="BL410" s="18" t="s">
        <v>236</v>
      </c>
      <c r="BM410" s="225" t="s">
        <v>669</v>
      </c>
    </row>
    <row r="411" s="2" customFormat="1">
      <c r="A411" s="40"/>
      <c r="B411" s="41"/>
      <c r="C411" s="42"/>
      <c r="D411" s="227" t="s">
        <v>148</v>
      </c>
      <c r="E411" s="42"/>
      <c r="F411" s="228" t="s">
        <v>670</v>
      </c>
      <c r="G411" s="42"/>
      <c r="H411" s="42"/>
      <c r="I411" s="229"/>
      <c r="J411" s="42"/>
      <c r="K411" s="42"/>
      <c r="L411" s="46"/>
      <c r="M411" s="230"/>
      <c r="N411" s="231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8" t="s">
        <v>148</v>
      </c>
      <c r="AU411" s="18" t="s">
        <v>91</v>
      </c>
    </row>
    <row r="412" s="15" customFormat="1">
      <c r="A412" s="15"/>
      <c r="B412" s="267"/>
      <c r="C412" s="268"/>
      <c r="D412" s="234" t="s">
        <v>150</v>
      </c>
      <c r="E412" s="269" t="s">
        <v>44</v>
      </c>
      <c r="F412" s="270" t="s">
        <v>671</v>
      </c>
      <c r="G412" s="268"/>
      <c r="H412" s="269" t="s">
        <v>44</v>
      </c>
      <c r="I412" s="271"/>
      <c r="J412" s="268"/>
      <c r="K412" s="268"/>
      <c r="L412" s="272"/>
      <c r="M412" s="273"/>
      <c r="N412" s="274"/>
      <c r="O412" s="274"/>
      <c r="P412" s="274"/>
      <c r="Q412" s="274"/>
      <c r="R412" s="274"/>
      <c r="S412" s="274"/>
      <c r="T412" s="27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6" t="s">
        <v>150</v>
      </c>
      <c r="AU412" s="276" t="s">
        <v>91</v>
      </c>
      <c r="AV412" s="15" t="s">
        <v>89</v>
      </c>
      <c r="AW412" s="15" t="s">
        <v>42</v>
      </c>
      <c r="AX412" s="15" t="s">
        <v>82</v>
      </c>
      <c r="AY412" s="276" t="s">
        <v>139</v>
      </c>
    </row>
    <row r="413" s="13" customFormat="1">
      <c r="A413" s="13"/>
      <c r="B413" s="232"/>
      <c r="C413" s="233"/>
      <c r="D413" s="234" t="s">
        <v>150</v>
      </c>
      <c r="E413" s="235" t="s">
        <v>44</v>
      </c>
      <c r="F413" s="236" t="s">
        <v>672</v>
      </c>
      <c r="G413" s="233"/>
      <c r="H413" s="237">
        <v>4.4640000000000004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150</v>
      </c>
      <c r="AU413" s="243" t="s">
        <v>91</v>
      </c>
      <c r="AV413" s="13" t="s">
        <v>91</v>
      </c>
      <c r="AW413" s="13" t="s">
        <v>42</v>
      </c>
      <c r="AX413" s="13" t="s">
        <v>82</v>
      </c>
      <c r="AY413" s="243" t="s">
        <v>139</v>
      </c>
    </row>
    <row r="414" s="13" customFormat="1">
      <c r="A414" s="13"/>
      <c r="B414" s="232"/>
      <c r="C414" s="233"/>
      <c r="D414" s="234" t="s">
        <v>150</v>
      </c>
      <c r="E414" s="235" t="s">
        <v>44</v>
      </c>
      <c r="F414" s="236" t="s">
        <v>673</v>
      </c>
      <c r="G414" s="233"/>
      <c r="H414" s="237">
        <v>0.76300000000000001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150</v>
      </c>
      <c r="AU414" s="243" t="s">
        <v>91</v>
      </c>
      <c r="AV414" s="13" t="s">
        <v>91</v>
      </c>
      <c r="AW414" s="13" t="s">
        <v>42</v>
      </c>
      <c r="AX414" s="13" t="s">
        <v>82</v>
      </c>
      <c r="AY414" s="243" t="s">
        <v>139</v>
      </c>
    </row>
    <row r="415" s="13" customFormat="1">
      <c r="A415" s="13"/>
      <c r="B415" s="232"/>
      <c r="C415" s="233"/>
      <c r="D415" s="234" t="s">
        <v>150</v>
      </c>
      <c r="E415" s="235" t="s">
        <v>44</v>
      </c>
      <c r="F415" s="236" t="s">
        <v>674</v>
      </c>
      <c r="G415" s="233"/>
      <c r="H415" s="237">
        <v>0.23100000000000001</v>
      </c>
      <c r="I415" s="238"/>
      <c r="J415" s="233"/>
      <c r="K415" s="233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150</v>
      </c>
      <c r="AU415" s="243" t="s">
        <v>91</v>
      </c>
      <c r="AV415" s="13" t="s">
        <v>91</v>
      </c>
      <c r="AW415" s="13" t="s">
        <v>42</v>
      </c>
      <c r="AX415" s="13" t="s">
        <v>82</v>
      </c>
      <c r="AY415" s="243" t="s">
        <v>139</v>
      </c>
    </row>
    <row r="416" s="13" customFormat="1">
      <c r="A416" s="13"/>
      <c r="B416" s="232"/>
      <c r="C416" s="233"/>
      <c r="D416" s="234" t="s">
        <v>150</v>
      </c>
      <c r="E416" s="235" t="s">
        <v>44</v>
      </c>
      <c r="F416" s="236" t="s">
        <v>675</v>
      </c>
      <c r="G416" s="233"/>
      <c r="H416" s="237">
        <v>0.67500000000000004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150</v>
      </c>
      <c r="AU416" s="243" t="s">
        <v>91</v>
      </c>
      <c r="AV416" s="13" t="s">
        <v>91</v>
      </c>
      <c r="AW416" s="13" t="s">
        <v>42</v>
      </c>
      <c r="AX416" s="13" t="s">
        <v>82</v>
      </c>
      <c r="AY416" s="243" t="s">
        <v>139</v>
      </c>
    </row>
    <row r="417" s="13" customFormat="1">
      <c r="A417" s="13"/>
      <c r="B417" s="232"/>
      <c r="C417" s="233"/>
      <c r="D417" s="234" t="s">
        <v>150</v>
      </c>
      <c r="E417" s="235" t="s">
        <v>44</v>
      </c>
      <c r="F417" s="236" t="s">
        <v>676</v>
      </c>
      <c r="G417" s="233"/>
      <c r="H417" s="237">
        <v>0.69099999999999995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150</v>
      </c>
      <c r="AU417" s="243" t="s">
        <v>91</v>
      </c>
      <c r="AV417" s="13" t="s">
        <v>91</v>
      </c>
      <c r="AW417" s="13" t="s">
        <v>42</v>
      </c>
      <c r="AX417" s="13" t="s">
        <v>82</v>
      </c>
      <c r="AY417" s="243" t="s">
        <v>139</v>
      </c>
    </row>
    <row r="418" s="13" customFormat="1">
      <c r="A418" s="13"/>
      <c r="B418" s="232"/>
      <c r="C418" s="233"/>
      <c r="D418" s="234" t="s">
        <v>150</v>
      </c>
      <c r="E418" s="235" t="s">
        <v>44</v>
      </c>
      <c r="F418" s="236" t="s">
        <v>677</v>
      </c>
      <c r="G418" s="233"/>
      <c r="H418" s="237">
        <v>0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150</v>
      </c>
      <c r="AU418" s="243" t="s">
        <v>91</v>
      </c>
      <c r="AV418" s="13" t="s">
        <v>91</v>
      </c>
      <c r="AW418" s="13" t="s">
        <v>42</v>
      </c>
      <c r="AX418" s="13" t="s">
        <v>82</v>
      </c>
      <c r="AY418" s="243" t="s">
        <v>139</v>
      </c>
    </row>
    <row r="419" s="15" customFormat="1">
      <c r="A419" s="15"/>
      <c r="B419" s="267"/>
      <c r="C419" s="268"/>
      <c r="D419" s="234" t="s">
        <v>150</v>
      </c>
      <c r="E419" s="269" t="s">
        <v>44</v>
      </c>
      <c r="F419" s="270" t="s">
        <v>678</v>
      </c>
      <c r="G419" s="268"/>
      <c r="H419" s="269" t="s">
        <v>44</v>
      </c>
      <c r="I419" s="271"/>
      <c r="J419" s="268"/>
      <c r="K419" s="268"/>
      <c r="L419" s="272"/>
      <c r="M419" s="273"/>
      <c r="N419" s="274"/>
      <c r="O419" s="274"/>
      <c r="P419" s="274"/>
      <c r="Q419" s="274"/>
      <c r="R419" s="274"/>
      <c r="S419" s="274"/>
      <c r="T419" s="27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6" t="s">
        <v>150</v>
      </c>
      <c r="AU419" s="276" t="s">
        <v>91</v>
      </c>
      <c r="AV419" s="15" t="s">
        <v>89</v>
      </c>
      <c r="AW419" s="15" t="s">
        <v>42</v>
      </c>
      <c r="AX419" s="15" t="s">
        <v>82</v>
      </c>
      <c r="AY419" s="276" t="s">
        <v>139</v>
      </c>
    </row>
    <row r="420" s="13" customFormat="1">
      <c r="A420" s="13"/>
      <c r="B420" s="232"/>
      <c r="C420" s="233"/>
      <c r="D420" s="234" t="s">
        <v>150</v>
      </c>
      <c r="E420" s="235" t="s">
        <v>44</v>
      </c>
      <c r="F420" s="236" t="s">
        <v>679</v>
      </c>
      <c r="G420" s="233"/>
      <c r="H420" s="237">
        <v>8.2799999999999994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150</v>
      </c>
      <c r="AU420" s="243" t="s">
        <v>91</v>
      </c>
      <c r="AV420" s="13" t="s">
        <v>91</v>
      </c>
      <c r="AW420" s="13" t="s">
        <v>42</v>
      </c>
      <c r="AX420" s="13" t="s">
        <v>82</v>
      </c>
      <c r="AY420" s="243" t="s">
        <v>139</v>
      </c>
    </row>
    <row r="421" s="13" customFormat="1">
      <c r="A421" s="13"/>
      <c r="B421" s="232"/>
      <c r="C421" s="233"/>
      <c r="D421" s="234" t="s">
        <v>150</v>
      </c>
      <c r="E421" s="235" t="s">
        <v>44</v>
      </c>
      <c r="F421" s="236" t="s">
        <v>680</v>
      </c>
      <c r="G421" s="233"/>
      <c r="H421" s="237">
        <v>6.8230000000000004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150</v>
      </c>
      <c r="AU421" s="243" t="s">
        <v>91</v>
      </c>
      <c r="AV421" s="13" t="s">
        <v>91</v>
      </c>
      <c r="AW421" s="13" t="s">
        <v>42</v>
      </c>
      <c r="AX421" s="13" t="s">
        <v>82</v>
      </c>
      <c r="AY421" s="243" t="s">
        <v>139</v>
      </c>
    </row>
    <row r="422" s="13" customFormat="1">
      <c r="A422" s="13"/>
      <c r="B422" s="232"/>
      <c r="C422" s="233"/>
      <c r="D422" s="234" t="s">
        <v>150</v>
      </c>
      <c r="E422" s="235" t="s">
        <v>44</v>
      </c>
      <c r="F422" s="236" t="s">
        <v>681</v>
      </c>
      <c r="G422" s="233"/>
      <c r="H422" s="237">
        <v>1.1379999999999999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150</v>
      </c>
      <c r="AU422" s="243" t="s">
        <v>91</v>
      </c>
      <c r="AV422" s="13" t="s">
        <v>91</v>
      </c>
      <c r="AW422" s="13" t="s">
        <v>42</v>
      </c>
      <c r="AX422" s="13" t="s">
        <v>82</v>
      </c>
      <c r="AY422" s="243" t="s">
        <v>139</v>
      </c>
    </row>
    <row r="423" s="13" customFormat="1">
      <c r="A423" s="13"/>
      <c r="B423" s="232"/>
      <c r="C423" s="233"/>
      <c r="D423" s="234" t="s">
        <v>150</v>
      </c>
      <c r="E423" s="235" t="s">
        <v>44</v>
      </c>
      <c r="F423" s="236" t="s">
        <v>682</v>
      </c>
      <c r="G423" s="233"/>
      <c r="H423" s="237">
        <v>0.65200000000000002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150</v>
      </c>
      <c r="AU423" s="243" t="s">
        <v>91</v>
      </c>
      <c r="AV423" s="13" t="s">
        <v>91</v>
      </c>
      <c r="AW423" s="13" t="s">
        <v>42</v>
      </c>
      <c r="AX423" s="13" t="s">
        <v>82</v>
      </c>
      <c r="AY423" s="243" t="s">
        <v>139</v>
      </c>
    </row>
    <row r="424" s="13" customFormat="1">
      <c r="A424" s="13"/>
      <c r="B424" s="232"/>
      <c r="C424" s="233"/>
      <c r="D424" s="234" t="s">
        <v>150</v>
      </c>
      <c r="E424" s="235" t="s">
        <v>44</v>
      </c>
      <c r="F424" s="236" t="s">
        <v>683</v>
      </c>
      <c r="G424" s="233"/>
      <c r="H424" s="237">
        <v>0.82299999999999995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150</v>
      </c>
      <c r="AU424" s="243" t="s">
        <v>91</v>
      </c>
      <c r="AV424" s="13" t="s">
        <v>91</v>
      </c>
      <c r="AW424" s="13" t="s">
        <v>42</v>
      </c>
      <c r="AX424" s="13" t="s">
        <v>82</v>
      </c>
      <c r="AY424" s="243" t="s">
        <v>139</v>
      </c>
    </row>
    <row r="425" s="13" customFormat="1">
      <c r="A425" s="13"/>
      <c r="B425" s="232"/>
      <c r="C425" s="233"/>
      <c r="D425" s="234" t="s">
        <v>150</v>
      </c>
      <c r="E425" s="235" t="s">
        <v>44</v>
      </c>
      <c r="F425" s="236" t="s">
        <v>684</v>
      </c>
      <c r="G425" s="233"/>
      <c r="H425" s="237">
        <v>1.4079999999999999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150</v>
      </c>
      <c r="AU425" s="243" t="s">
        <v>91</v>
      </c>
      <c r="AV425" s="13" t="s">
        <v>91</v>
      </c>
      <c r="AW425" s="13" t="s">
        <v>42</v>
      </c>
      <c r="AX425" s="13" t="s">
        <v>82</v>
      </c>
      <c r="AY425" s="243" t="s">
        <v>139</v>
      </c>
    </row>
    <row r="426" s="13" customFormat="1">
      <c r="A426" s="13"/>
      <c r="B426" s="232"/>
      <c r="C426" s="233"/>
      <c r="D426" s="234" t="s">
        <v>150</v>
      </c>
      <c r="E426" s="235" t="s">
        <v>44</v>
      </c>
      <c r="F426" s="236" t="s">
        <v>685</v>
      </c>
      <c r="G426" s="233"/>
      <c r="H426" s="237">
        <v>0.040000000000000001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150</v>
      </c>
      <c r="AU426" s="243" t="s">
        <v>91</v>
      </c>
      <c r="AV426" s="13" t="s">
        <v>91</v>
      </c>
      <c r="AW426" s="13" t="s">
        <v>42</v>
      </c>
      <c r="AX426" s="13" t="s">
        <v>82</v>
      </c>
      <c r="AY426" s="243" t="s">
        <v>139</v>
      </c>
    </row>
    <row r="427" s="13" customFormat="1">
      <c r="A427" s="13"/>
      <c r="B427" s="232"/>
      <c r="C427" s="233"/>
      <c r="D427" s="234" t="s">
        <v>150</v>
      </c>
      <c r="E427" s="235" t="s">
        <v>44</v>
      </c>
      <c r="F427" s="236" t="s">
        <v>686</v>
      </c>
      <c r="G427" s="233"/>
      <c r="H427" s="237">
        <v>0.058999999999999997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150</v>
      </c>
      <c r="AU427" s="243" t="s">
        <v>91</v>
      </c>
      <c r="AV427" s="13" t="s">
        <v>91</v>
      </c>
      <c r="AW427" s="13" t="s">
        <v>42</v>
      </c>
      <c r="AX427" s="13" t="s">
        <v>82</v>
      </c>
      <c r="AY427" s="243" t="s">
        <v>139</v>
      </c>
    </row>
    <row r="428" s="13" customFormat="1">
      <c r="A428" s="13"/>
      <c r="B428" s="232"/>
      <c r="C428" s="233"/>
      <c r="D428" s="234" t="s">
        <v>150</v>
      </c>
      <c r="E428" s="235" t="s">
        <v>44</v>
      </c>
      <c r="F428" s="236" t="s">
        <v>687</v>
      </c>
      <c r="G428" s="233"/>
      <c r="H428" s="237">
        <v>1.4079999999999999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150</v>
      </c>
      <c r="AU428" s="243" t="s">
        <v>91</v>
      </c>
      <c r="AV428" s="13" t="s">
        <v>91</v>
      </c>
      <c r="AW428" s="13" t="s">
        <v>42</v>
      </c>
      <c r="AX428" s="13" t="s">
        <v>82</v>
      </c>
      <c r="AY428" s="243" t="s">
        <v>139</v>
      </c>
    </row>
    <row r="429" s="13" customFormat="1">
      <c r="A429" s="13"/>
      <c r="B429" s="232"/>
      <c r="C429" s="233"/>
      <c r="D429" s="234" t="s">
        <v>150</v>
      </c>
      <c r="E429" s="235" t="s">
        <v>44</v>
      </c>
      <c r="F429" s="236" t="s">
        <v>688</v>
      </c>
      <c r="G429" s="233"/>
      <c r="H429" s="237">
        <v>0.88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150</v>
      </c>
      <c r="AU429" s="243" t="s">
        <v>91</v>
      </c>
      <c r="AV429" s="13" t="s">
        <v>91</v>
      </c>
      <c r="AW429" s="13" t="s">
        <v>42</v>
      </c>
      <c r="AX429" s="13" t="s">
        <v>82</v>
      </c>
      <c r="AY429" s="243" t="s">
        <v>139</v>
      </c>
    </row>
    <row r="430" s="13" customFormat="1">
      <c r="A430" s="13"/>
      <c r="B430" s="232"/>
      <c r="C430" s="233"/>
      <c r="D430" s="234" t="s">
        <v>150</v>
      </c>
      <c r="E430" s="235" t="s">
        <v>44</v>
      </c>
      <c r="F430" s="236" t="s">
        <v>689</v>
      </c>
      <c r="G430" s="233"/>
      <c r="H430" s="237">
        <v>0.80300000000000005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150</v>
      </c>
      <c r="AU430" s="243" t="s">
        <v>91</v>
      </c>
      <c r="AV430" s="13" t="s">
        <v>91</v>
      </c>
      <c r="AW430" s="13" t="s">
        <v>42</v>
      </c>
      <c r="AX430" s="13" t="s">
        <v>82</v>
      </c>
      <c r="AY430" s="243" t="s">
        <v>139</v>
      </c>
    </row>
    <row r="431" s="13" customFormat="1">
      <c r="A431" s="13"/>
      <c r="B431" s="232"/>
      <c r="C431" s="233"/>
      <c r="D431" s="234" t="s">
        <v>150</v>
      </c>
      <c r="E431" s="235" t="s">
        <v>44</v>
      </c>
      <c r="F431" s="236" t="s">
        <v>690</v>
      </c>
      <c r="G431" s="233"/>
      <c r="H431" s="237">
        <v>0.085000000000000006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150</v>
      </c>
      <c r="AU431" s="243" t="s">
        <v>91</v>
      </c>
      <c r="AV431" s="13" t="s">
        <v>91</v>
      </c>
      <c r="AW431" s="13" t="s">
        <v>42</v>
      </c>
      <c r="AX431" s="13" t="s">
        <v>82</v>
      </c>
      <c r="AY431" s="243" t="s">
        <v>139</v>
      </c>
    </row>
    <row r="432" s="15" customFormat="1">
      <c r="A432" s="15"/>
      <c r="B432" s="267"/>
      <c r="C432" s="268"/>
      <c r="D432" s="234" t="s">
        <v>150</v>
      </c>
      <c r="E432" s="269" t="s">
        <v>44</v>
      </c>
      <c r="F432" s="270" t="s">
        <v>691</v>
      </c>
      <c r="G432" s="268"/>
      <c r="H432" s="269" t="s">
        <v>44</v>
      </c>
      <c r="I432" s="271"/>
      <c r="J432" s="268"/>
      <c r="K432" s="268"/>
      <c r="L432" s="272"/>
      <c r="M432" s="273"/>
      <c r="N432" s="274"/>
      <c r="O432" s="274"/>
      <c r="P432" s="274"/>
      <c r="Q432" s="274"/>
      <c r="R432" s="274"/>
      <c r="S432" s="274"/>
      <c r="T432" s="27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6" t="s">
        <v>150</v>
      </c>
      <c r="AU432" s="276" t="s">
        <v>91</v>
      </c>
      <c r="AV432" s="15" t="s">
        <v>89</v>
      </c>
      <c r="AW432" s="15" t="s">
        <v>42</v>
      </c>
      <c r="AX432" s="15" t="s">
        <v>82</v>
      </c>
      <c r="AY432" s="276" t="s">
        <v>139</v>
      </c>
    </row>
    <row r="433" s="13" customFormat="1">
      <c r="A433" s="13"/>
      <c r="B433" s="232"/>
      <c r="C433" s="233"/>
      <c r="D433" s="234" t="s">
        <v>150</v>
      </c>
      <c r="E433" s="235" t="s">
        <v>44</v>
      </c>
      <c r="F433" s="236" t="s">
        <v>692</v>
      </c>
      <c r="G433" s="233"/>
      <c r="H433" s="237">
        <v>0.79500000000000004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150</v>
      </c>
      <c r="AU433" s="243" t="s">
        <v>91</v>
      </c>
      <c r="AV433" s="13" t="s">
        <v>91</v>
      </c>
      <c r="AW433" s="13" t="s">
        <v>42</v>
      </c>
      <c r="AX433" s="13" t="s">
        <v>82</v>
      </c>
      <c r="AY433" s="243" t="s">
        <v>139</v>
      </c>
    </row>
    <row r="434" s="13" customFormat="1">
      <c r="A434" s="13"/>
      <c r="B434" s="232"/>
      <c r="C434" s="233"/>
      <c r="D434" s="234" t="s">
        <v>150</v>
      </c>
      <c r="E434" s="235" t="s">
        <v>44</v>
      </c>
      <c r="F434" s="236" t="s">
        <v>693</v>
      </c>
      <c r="G434" s="233"/>
      <c r="H434" s="237">
        <v>0.65500000000000003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150</v>
      </c>
      <c r="AU434" s="243" t="s">
        <v>91</v>
      </c>
      <c r="AV434" s="13" t="s">
        <v>91</v>
      </c>
      <c r="AW434" s="13" t="s">
        <v>42</v>
      </c>
      <c r="AX434" s="13" t="s">
        <v>82</v>
      </c>
      <c r="AY434" s="243" t="s">
        <v>139</v>
      </c>
    </row>
    <row r="435" s="13" customFormat="1">
      <c r="A435" s="13"/>
      <c r="B435" s="232"/>
      <c r="C435" s="233"/>
      <c r="D435" s="234" t="s">
        <v>150</v>
      </c>
      <c r="E435" s="235" t="s">
        <v>44</v>
      </c>
      <c r="F435" s="236" t="s">
        <v>694</v>
      </c>
      <c r="G435" s="233"/>
      <c r="H435" s="237">
        <v>0.109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150</v>
      </c>
      <c r="AU435" s="243" t="s">
        <v>91</v>
      </c>
      <c r="AV435" s="13" t="s">
        <v>91</v>
      </c>
      <c r="AW435" s="13" t="s">
        <v>42</v>
      </c>
      <c r="AX435" s="13" t="s">
        <v>82</v>
      </c>
      <c r="AY435" s="243" t="s">
        <v>139</v>
      </c>
    </row>
    <row r="436" s="13" customFormat="1">
      <c r="A436" s="13"/>
      <c r="B436" s="232"/>
      <c r="C436" s="233"/>
      <c r="D436" s="234" t="s">
        <v>150</v>
      </c>
      <c r="E436" s="235" t="s">
        <v>44</v>
      </c>
      <c r="F436" s="236" t="s">
        <v>695</v>
      </c>
      <c r="G436" s="233"/>
      <c r="H436" s="237">
        <v>0.066000000000000003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150</v>
      </c>
      <c r="AU436" s="243" t="s">
        <v>91</v>
      </c>
      <c r="AV436" s="13" t="s">
        <v>91</v>
      </c>
      <c r="AW436" s="13" t="s">
        <v>42</v>
      </c>
      <c r="AX436" s="13" t="s">
        <v>82</v>
      </c>
      <c r="AY436" s="243" t="s">
        <v>139</v>
      </c>
    </row>
    <row r="437" s="13" customFormat="1">
      <c r="A437" s="13"/>
      <c r="B437" s="232"/>
      <c r="C437" s="233"/>
      <c r="D437" s="234" t="s">
        <v>150</v>
      </c>
      <c r="E437" s="235" t="s">
        <v>44</v>
      </c>
      <c r="F437" s="236" t="s">
        <v>696</v>
      </c>
      <c r="G437" s="233"/>
      <c r="H437" s="237">
        <v>0.13500000000000001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150</v>
      </c>
      <c r="AU437" s="243" t="s">
        <v>91</v>
      </c>
      <c r="AV437" s="13" t="s">
        <v>91</v>
      </c>
      <c r="AW437" s="13" t="s">
        <v>42</v>
      </c>
      <c r="AX437" s="13" t="s">
        <v>82</v>
      </c>
      <c r="AY437" s="243" t="s">
        <v>139</v>
      </c>
    </row>
    <row r="438" s="15" customFormat="1">
      <c r="A438" s="15"/>
      <c r="B438" s="267"/>
      <c r="C438" s="268"/>
      <c r="D438" s="234" t="s">
        <v>150</v>
      </c>
      <c r="E438" s="269" t="s">
        <v>44</v>
      </c>
      <c r="F438" s="270" t="s">
        <v>697</v>
      </c>
      <c r="G438" s="268"/>
      <c r="H438" s="269" t="s">
        <v>44</v>
      </c>
      <c r="I438" s="271"/>
      <c r="J438" s="268"/>
      <c r="K438" s="268"/>
      <c r="L438" s="272"/>
      <c r="M438" s="273"/>
      <c r="N438" s="274"/>
      <c r="O438" s="274"/>
      <c r="P438" s="274"/>
      <c r="Q438" s="274"/>
      <c r="R438" s="274"/>
      <c r="S438" s="274"/>
      <c r="T438" s="27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6" t="s">
        <v>150</v>
      </c>
      <c r="AU438" s="276" t="s">
        <v>91</v>
      </c>
      <c r="AV438" s="15" t="s">
        <v>89</v>
      </c>
      <c r="AW438" s="15" t="s">
        <v>42</v>
      </c>
      <c r="AX438" s="15" t="s">
        <v>82</v>
      </c>
      <c r="AY438" s="276" t="s">
        <v>139</v>
      </c>
    </row>
    <row r="439" s="13" customFormat="1">
      <c r="A439" s="13"/>
      <c r="B439" s="232"/>
      <c r="C439" s="233"/>
      <c r="D439" s="234" t="s">
        <v>150</v>
      </c>
      <c r="E439" s="235" t="s">
        <v>44</v>
      </c>
      <c r="F439" s="236" t="s">
        <v>698</v>
      </c>
      <c r="G439" s="233"/>
      <c r="H439" s="237">
        <v>2.2709999999999999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150</v>
      </c>
      <c r="AU439" s="243" t="s">
        <v>91</v>
      </c>
      <c r="AV439" s="13" t="s">
        <v>91</v>
      </c>
      <c r="AW439" s="13" t="s">
        <v>42</v>
      </c>
      <c r="AX439" s="13" t="s">
        <v>82</v>
      </c>
      <c r="AY439" s="243" t="s">
        <v>139</v>
      </c>
    </row>
    <row r="440" s="13" customFormat="1">
      <c r="A440" s="13"/>
      <c r="B440" s="232"/>
      <c r="C440" s="233"/>
      <c r="D440" s="234" t="s">
        <v>150</v>
      </c>
      <c r="E440" s="235" t="s">
        <v>44</v>
      </c>
      <c r="F440" s="236" t="s">
        <v>699</v>
      </c>
      <c r="G440" s="233"/>
      <c r="H440" s="237">
        <v>1.871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150</v>
      </c>
      <c r="AU440" s="243" t="s">
        <v>91</v>
      </c>
      <c r="AV440" s="13" t="s">
        <v>91</v>
      </c>
      <c r="AW440" s="13" t="s">
        <v>42</v>
      </c>
      <c r="AX440" s="13" t="s">
        <v>82</v>
      </c>
      <c r="AY440" s="243" t="s">
        <v>139</v>
      </c>
    </row>
    <row r="441" s="13" customFormat="1">
      <c r="A441" s="13"/>
      <c r="B441" s="232"/>
      <c r="C441" s="233"/>
      <c r="D441" s="234" t="s">
        <v>150</v>
      </c>
      <c r="E441" s="235" t="s">
        <v>44</v>
      </c>
      <c r="F441" s="236" t="s">
        <v>700</v>
      </c>
      <c r="G441" s="233"/>
      <c r="H441" s="237">
        <v>0.312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150</v>
      </c>
      <c r="AU441" s="243" t="s">
        <v>91</v>
      </c>
      <c r="AV441" s="13" t="s">
        <v>91</v>
      </c>
      <c r="AW441" s="13" t="s">
        <v>42</v>
      </c>
      <c r="AX441" s="13" t="s">
        <v>82</v>
      </c>
      <c r="AY441" s="243" t="s">
        <v>139</v>
      </c>
    </row>
    <row r="442" s="13" customFormat="1">
      <c r="A442" s="13"/>
      <c r="B442" s="232"/>
      <c r="C442" s="233"/>
      <c r="D442" s="234" t="s">
        <v>150</v>
      </c>
      <c r="E442" s="235" t="s">
        <v>44</v>
      </c>
      <c r="F442" s="236" t="s">
        <v>701</v>
      </c>
      <c r="G442" s="233"/>
      <c r="H442" s="237">
        <v>0.27200000000000002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150</v>
      </c>
      <c r="AU442" s="243" t="s">
        <v>91</v>
      </c>
      <c r="AV442" s="13" t="s">
        <v>91</v>
      </c>
      <c r="AW442" s="13" t="s">
        <v>42</v>
      </c>
      <c r="AX442" s="13" t="s">
        <v>82</v>
      </c>
      <c r="AY442" s="243" t="s">
        <v>139</v>
      </c>
    </row>
    <row r="443" s="15" customFormat="1">
      <c r="A443" s="15"/>
      <c r="B443" s="267"/>
      <c r="C443" s="268"/>
      <c r="D443" s="234" t="s">
        <v>150</v>
      </c>
      <c r="E443" s="269" t="s">
        <v>44</v>
      </c>
      <c r="F443" s="270" t="s">
        <v>702</v>
      </c>
      <c r="G443" s="268"/>
      <c r="H443" s="269" t="s">
        <v>44</v>
      </c>
      <c r="I443" s="271"/>
      <c r="J443" s="268"/>
      <c r="K443" s="268"/>
      <c r="L443" s="272"/>
      <c r="M443" s="273"/>
      <c r="N443" s="274"/>
      <c r="O443" s="274"/>
      <c r="P443" s="274"/>
      <c r="Q443" s="274"/>
      <c r="R443" s="274"/>
      <c r="S443" s="274"/>
      <c r="T443" s="27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6" t="s">
        <v>150</v>
      </c>
      <c r="AU443" s="276" t="s">
        <v>91</v>
      </c>
      <c r="AV443" s="15" t="s">
        <v>89</v>
      </c>
      <c r="AW443" s="15" t="s">
        <v>42</v>
      </c>
      <c r="AX443" s="15" t="s">
        <v>82</v>
      </c>
      <c r="AY443" s="276" t="s">
        <v>139</v>
      </c>
    </row>
    <row r="444" s="13" customFormat="1">
      <c r="A444" s="13"/>
      <c r="B444" s="232"/>
      <c r="C444" s="233"/>
      <c r="D444" s="234" t="s">
        <v>150</v>
      </c>
      <c r="E444" s="235" t="s">
        <v>44</v>
      </c>
      <c r="F444" s="236" t="s">
        <v>703</v>
      </c>
      <c r="G444" s="233"/>
      <c r="H444" s="237">
        <v>0.041000000000000002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150</v>
      </c>
      <c r="AU444" s="243" t="s">
        <v>91</v>
      </c>
      <c r="AV444" s="13" t="s">
        <v>91</v>
      </c>
      <c r="AW444" s="13" t="s">
        <v>42</v>
      </c>
      <c r="AX444" s="13" t="s">
        <v>82</v>
      </c>
      <c r="AY444" s="243" t="s">
        <v>139</v>
      </c>
    </row>
    <row r="445" s="13" customFormat="1">
      <c r="A445" s="13"/>
      <c r="B445" s="232"/>
      <c r="C445" s="233"/>
      <c r="D445" s="234" t="s">
        <v>150</v>
      </c>
      <c r="E445" s="235" t="s">
        <v>44</v>
      </c>
      <c r="F445" s="236" t="s">
        <v>704</v>
      </c>
      <c r="G445" s="233"/>
      <c r="H445" s="237">
        <v>0.37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150</v>
      </c>
      <c r="AU445" s="243" t="s">
        <v>91</v>
      </c>
      <c r="AV445" s="13" t="s">
        <v>91</v>
      </c>
      <c r="AW445" s="13" t="s">
        <v>42</v>
      </c>
      <c r="AX445" s="13" t="s">
        <v>82</v>
      </c>
      <c r="AY445" s="243" t="s">
        <v>139</v>
      </c>
    </row>
    <row r="446" s="13" customFormat="1">
      <c r="A446" s="13"/>
      <c r="B446" s="232"/>
      <c r="C446" s="233"/>
      <c r="D446" s="234" t="s">
        <v>150</v>
      </c>
      <c r="E446" s="235" t="s">
        <v>44</v>
      </c>
      <c r="F446" s="236" t="s">
        <v>705</v>
      </c>
      <c r="G446" s="233"/>
      <c r="H446" s="237">
        <v>2.544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150</v>
      </c>
      <c r="AU446" s="243" t="s">
        <v>91</v>
      </c>
      <c r="AV446" s="13" t="s">
        <v>91</v>
      </c>
      <c r="AW446" s="13" t="s">
        <v>42</v>
      </c>
      <c r="AX446" s="13" t="s">
        <v>82</v>
      </c>
      <c r="AY446" s="243" t="s">
        <v>139</v>
      </c>
    </row>
    <row r="447" s="14" customFormat="1">
      <c r="A447" s="14"/>
      <c r="B447" s="255"/>
      <c r="C447" s="256"/>
      <c r="D447" s="234" t="s">
        <v>150</v>
      </c>
      <c r="E447" s="257" t="s">
        <v>44</v>
      </c>
      <c r="F447" s="258" t="s">
        <v>167</v>
      </c>
      <c r="G447" s="256"/>
      <c r="H447" s="259">
        <v>38.664000000000001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5" t="s">
        <v>150</v>
      </c>
      <c r="AU447" s="265" t="s">
        <v>91</v>
      </c>
      <c r="AV447" s="14" t="s">
        <v>146</v>
      </c>
      <c r="AW447" s="14" t="s">
        <v>42</v>
      </c>
      <c r="AX447" s="14" t="s">
        <v>89</v>
      </c>
      <c r="AY447" s="265" t="s">
        <v>139</v>
      </c>
    </row>
    <row r="448" s="2" customFormat="1" ht="37.8" customHeight="1">
      <c r="A448" s="40"/>
      <c r="B448" s="41"/>
      <c r="C448" s="213" t="s">
        <v>706</v>
      </c>
      <c r="D448" s="213" t="s">
        <v>142</v>
      </c>
      <c r="E448" s="214" t="s">
        <v>707</v>
      </c>
      <c r="F448" s="215" t="s">
        <v>708</v>
      </c>
      <c r="G448" s="216" t="s">
        <v>197</v>
      </c>
      <c r="H448" s="217">
        <v>290.654</v>
      </c>
      <c r="I448" s="218"/>
      <c r="J448" s="219">
        <f>ROUND(I448*H448,2)</f>
        <v>0</v>
      </c>
      <c r="K448" s="220"/>
      <c r="L448" s="46"/>
      <c r="M448" s="221" t="s">
        <v>44</v>
      </c>
      <c r="N448" s="222" t="s">
        <v>53</v>
      </c>
      <c r="O448" s="86"/>
      <c r="P448" s="223">
        <f>O448*H448</f>
        <v>0</v>
      </c>
      <c r="Q448" s="223">
        <v>0</v>
      </c>
      <c r="R448" s="223">
        <f>Q448*H448</f>
        <v>0</v>
      </c>
      <c r="S448" s="223">
        <v>0.014</v>
      </c>
      <c r="T448" s="224">
        <f>S448*H448</f>
        <v>4.0691560000000004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236</v>
      </c>
      <c r="AT448" s="225" t="s">
        <v>142</v>
      </c>
      <c r="AU448" s="225" t="s">
        <v>91</v>
      </c>
      <c r="AY448" s="18" t="s">
        <v>139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8" t="s">
        <v>89</v>
      </c>
      <c r="BK448" s="226">
        <f>ROUND(I448*H448,2)</f>
        <v>0</v>
      </c>
      <c r="BL448" s="18" t="s">
        <v>236</v>
      </c>
      <c r="BM448" s="225" t="s">
        <v>709</v>
      </c>
    </row>
    <row r="449" s="2" customFormat="1">
      <c r="A449" s="40"/>
      <c r="B449" s="41"/>
      <c r="C449" s="42"/>
      <c r="D449" s="227" t="s">
        <v>148</v>
      </c>
      <c r="E449" s="42"/>
      <c r="F449" s="228" t="s">
        <v>710</v>
      </c>
      <c r="G449" s="42"/>
      <c r="H449" s="42"/>
      <c r="I449" s="229"/>
      <c r="J449" s="42"/>
      <c r="K449" s="42"/>
      <c r="L449" s="46"/>
      <c r="M449" s="230"/>
      <c r="N449" s="231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8" t="s">
        <v>148</v>
      </c>
      <c r="AU449" s="18" t="s">
        <v>91</v>
      </c>
    </row>
    <row r="450" s="15" customFormat="1">
      <c r="A450" s="15"/>
      <c r="B450" s="267"/>
      <c r="C450" s="268"/>
      <c r="D450" s="234" t="s">
        <v>150</v>
      </c>
      <c r="E450" s="269" t="s">
        <v>44</v>
      </c>
      <c r="F450" s="270" t="s">
        <v>671</v>
      </c>
      <c r="G450" s="268"/>
      <c r="H450" s="269" t="s">
        <v>44</v>
      </c>
      <c r="I450" s="271"/>
      <c r="J450" s="268"/>
      <c r="K450" s="268"/>
      <c r="L450" s="272"/>
      <c r="M450" s="273"/>
      <c r="N450" s="274"/>
      <c r="O450" s="274"/>
      <c r="P450" s="274"/>
      <c r="Q450" s="274"/>
      <c r="R450" s="274"/>
      <c r="S450" s="274"/>
      <c r="T450" s="27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6" t="s">
        <v>150</v>
      </c>
      <c r="AU450" s="276" t="s">
        <v>91</v>
      </c>
      <c r="AV450" s="15" t="s">
        <v>89</v>
      </c>
      <c r="AW450" s="15" t="s">
        <v>42</v>
      </c>
      <c r="AX450" s="15" t="s">
        <v>82</v>
      </c>
      <c r="AY450" s="276" t="s">
        <v>139</v>
      </c>
    </row>
    <row r="451" s="13" customFormat="1">
      <c r="A451" s="13"/>
      <c r="B451" s="232"/>
      <c r="C451" s="233"/>
      <c r="D451" s="234" t="s">
        <v>150</v>
      </c>
      <c r="E451" s="235" t="s">
        <v>44</v>
      </c>
      <c r="F451" s="236" t="s">
        <v>711</v>
      </c>
      <c r="G451" s="233"/>
      <c r="H451" s="237">
        <v>214.60400000000001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150</v>
      </c>
      <c r="AU451" s="243" t="s">
        <v>91</v>
      </c>
      <c r="AV451" s="13" t="s">
        <v>91</v>
      </c>
      <c r="AW451" s="13" t="s">
        <v>42</v>
      </c>
      <c r="AX451" s="13" t="s">
        <v>82</v>
      </c>
      <c r="AY451" s="243" t="s">
        <v>139</v>
      </c>
    </row>
    <row r="452" s="13" customFormat="1">
      <c r="A452" s="13"/>
      <c r="B452" s="232"/>
      <c r="C452" s="233"/>
      <c r="D452" s="234" t="s">
        <v>150</v>
      </c>
      <c r="E452" s="235" t="s">
        <v>44</v>
      </c>
      <c r="F452" s="236" t="s">
        <v>712</v>
      </c>
      <c r="G452" s="233"/>
      <c r="H452" s="237">
        <v>36.695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150</v>
      </c>
      <c r="AU452" s="243" t="s">
        <v>91</v>
      </c>
      <c r="AV452" s="13" t="s">
        <v>91</v>
      </c>
      <c r="AW452" s="13" t="s">
        <v>42</v>
      </c>
      <c r="AX452" s="13" t="s">
        <v>82</v>
      </c>
      <c r="AY452" s="243" t="s">
        <v>139</v>
      </c>
    </row>
    <row r="453" s="13" customFormat="1">
      <c r="A453" s="13"/>
      <c r="B453" s="232"/>
      <c r="C453" s="233"/>
      <c r="D453" s="234" t="s">
        <v>150</v>
      </c>
      <c r="E453" s="235" t="s">
        <v>44</v>
      </c>
      <c r="F453" s="236" t="s">
        <v>713</v>
      </c>
      <c r="G453" s="233"/>
      <c r="H453" s="237">
        <v>11.097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150</v>
      </c>
      <c r="AU453" s="243" t="s">
        <v>91</v>
      </c>
      <c r="AV453" s="13" t="s">
        <v>91</v>
      </c>
      <c r="AW453" s="13" t="s">
        <v>42</v>
      </c>
      <c r="AX453" s="13" t="s">
        <v>82</v>
      </c>
      <c r="AY453" s="243" t="s">
        <v>139</v>
      </c>
    </row>
    <row r="454" s="13" customFormat="1">
      <c r="A454" s="13"/>
      <c r="B454" s="232"/>
      <c r="C454" s="233"/>
      <c r="D454" s="234" t="s">
        <v>150</v>
      </c>
      <c r="E454" s="235" t="s">
        <v>44</v>
      </c>
      <c r="F454" s="236" t="s">
        <v>714</v>
      </c>
      <c r="G454" s="233"/>
      <c r="H454" s="237">
        <v>28.257999999999999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150</v>
      </c>
      <c r="AU454" s="243" t="s">
        <v>91</v>
      </c>
      <c r="AV454" s="13" t="s">
        <v>91</v>
      </c>
      <c r="AW454" s="13" t="s">
        <v>42</v>
      </c>
      <c r="AX454" s="13" t="s">
        <v>82</v>
      </c>
      <c r="AY454" s="243" t="s">
        <v>139</v>
      </c>
    </row>
    <row r="455" s="14" customFormat="1">
      <c r="A455" s="14"/>
      <c r="B455" s="255"/>
      <c r="C455" s="256"/>
      <c r="D455" s="234" t="s">
        <v>150</v>
      </c>
      <c r="E455" s="257" t="s">
        <v>44</v>
      </c>
      <c r="F455" s="258" t="s">
        <v>167</v>
      </c>
      <c r="G455" s="256"/>
      <c r="H455" s="259">
        <v>290.654</v>
      </c>
      <c r="I455" s="260"/>
      <c r="J455" s="256"/>
      <c r="K455" s="256"/>
      <c r="L455" s="261"/>
      <c r="M455" s="262"/>
      <c r="N455" s="263"/>
      <c r="O455" s="263"/>
      <c r="P455" s="263"/>
      <c r="Q455" s="263"/>
      <c r="R455" s="263"/>
      <c r="S455" s="263"/>
      <c r="T455" s="26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5" t="s">
        <v>150</v>
      </c>
      <c r="AU455" s="265" t="s">
        <v>91</v>
      </c>
      <c r="AV455" s="14" t="s">
        <v>146</v>
      </c>
      <c r="AW455" s="14" t="s">
        <v>42</v>
      </c>
      <c r="AX455" s="14" t="s">
        <v>89</v>
      </c>
      <c r="AY455" s="265" t="s">
        <v>139</v>
      </c>
    </row>
    <row r="456" s="2" customFormat="1" ht="37.8" customHeight="1">
      <c r="A456" s="40"/>
      <c r="B456" s="41"/>
      <c r="C456" s="213" t="s">
        <v>715</v>
      </c>
      <c r="D456" s="213" t="s">
        <v>142</v>
      </c>
      <c r="E456" s="214" t="s">
        <v>716</v>
      </c>
      <c r="F456" s="215" t="s">
        <v>717</v>
      </c>
      <c r="G456" s="216" t="s">
        <v>197</v>
      </c>
      <c r="H456" s="217">
        <v>13.5</v>
      </c>
      <c r="I456" s="218"/>
      <c r="J456" s="219">
        <f>ROUND(I456*H456,2)</f>
        <v>0</v>
      </c>
      <c r="K456" s="220"/>
      <c r="L456" s="46"/>
      <c r="M456" s="221" t="s">
        <v>44</v>
      </c>
      <c r="N456" s="222" t="s">
        <v>53</v>
      </c>
      <c r="O456" s="86"/>
      <c r="P456" s="223">
        <f>O456*H456</f>
        <v>0</v>
      </c>
      <c r="Q456" s="223">
        <v>0</v>
      </c>
      <c r="R456" s="223">
        <f>Q456*H456</f>
        <v>0</v>
      </c>
      <c r="S456" s="223">
        <v>0.033000000000000002</v>
      </c>
      <c r="T456" s="224">
        <f>S456*H456</f>
        <v>0.44550000000000001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5" t="s">
        <v>236</v>
      </c>
      <c r="AT456" s="225" t="s">
        <v>142</v>
      </c>
      <c r="AU456" s="225" t="s">
        <v>91</v>
      </c>
      <c r="AY456" s="18" t="s">
        <v>139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8" t="s">
        <v>89</v>
      </c>
      <c r="BK456" s="226">
        <f>ROUND(I456*H456,2)</f>
        <v>0</v>
      </c>
      <c r="BL456" s="18" t="s">
        <v>236</v>
      </c>
      <c r="BM456" s="225" t="s">
        <v>718</v>
      </c>
    </row>
    <row r="457" s="2" customFormat="1">
      <c r="A457" s="40"/>
      <c r="B457" s="41"/>
      <c r="C457" s="42"/>
      <c r="D457" s="227" t="s">
        <v>148</v>
      </c>
      <c r="E457" s="42"/>
      <c r="F457" s="228" t="s">
        <v>719</v>
      </c>
      <c r="G457" s="42"/>
      <c r="H457" s="42"/>
      <c r="I457" s="229"/>
      <c r="J457" s="42"/>
      <c r="K457" s="42"/>
      <c r="L457" s="46"/>
      <c r="M457" s="230"/>
      <c r="N457" s="231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8" t="s">
        <v>148</v>
      </c>
      <c r="AU457" s="18" t="s">
        <v>91</v>
      </c>
    </row>
    <row r="458" s="13" customFormat="1">
      <c r="A458" s="13"/>
      <c r="B458" s="232"/>
      <c r="C458" s="233"/>
      <c r="D458" s="234" t="s">
        <v>150</v>
      </c>
      <c r="E458" s="235" t="s">
        <v>44</v>
      </c>
      <c r="F458" s="236" t="s">
        <v>720</v>
      </c>
      <c r="G458" s="233"/>
      <c r="H458" s="237">
        <v>13.5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150</v>
      </c>
      <c r="AU458" s="243" t="s">
        <v>91</v>
      </c>
      <c r="AV458" s="13" t="s">
        <v>91</v>
      </c>
      <c r="AW458" s="13" t="s">
        <v>42</v>
      </c>
      <c r="AX458" s="13" t="s">
        <v>89</v>
      </c>
      <c r="AY458" s="243" t="s">
        <v>139</v>
      </c>
    </row>
    <row r="459" s="2" customFormat="1" ht="55.5" customHeight="1">
      <c r="A459" s="40"/>
      <c r="B459" s="41"/>
      <c r="C459" s="213" t="s">
        <v>721</v>
      </c>
      <c r="D459" s="213" t="s">
        <v>142</v>
      </c>
      <c r="E459" s="214" t="s">
        <v>722</v>
      </c>
      <c r="F459" s="215" t="s">
        <v>723</v>
      </c>
      <c r="G459" s="216" t="s">
        <v>197</v>
      </c>
      <c r="H459" s="217">
        <v>342.84399999999999</v>
      </c>
      <c r="I459" s="218"/>
      <c r="J459" s="219">
        <f>ROUND(I459*H459,2)</f>
        <v>0</v>
      </c>
      <c r="K459" s="220"/>
      <c r="L459" s="46"/>
      <c r="M459" s="221" t="s">
        <v>44</v>
      </c>
      <c r="N459" s="222" t="s">
        <v>53</v>
      </c>
      <c r="O459" s="86"/>
      <c r="P459" s="223">
        <f>O459*H459</f>
        <v>0</v>
      </c>
      <c r="Q459" s="223">
        <v>0</v>
      </c>
      <c r="R459" s="223">
        <f>Q459*H459</f>
        <v>0</v>
      </c>
      <c r="S459" s="223">
        <v>0</v>
      </c>
      <c r="T459" s="224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5" t="s">
        <v>236</v>
      </c>
      <c r="AT459" s="225" t="s">
        <v>142</v>
      </c>
      <c r="AU459" s="225" t="s">
        <v>91</v>
      </c>
      <c r="AY459" s="18" t="s">
        <v>139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8" t="s">
        <v>89</v>
      </c>
      <c r="BK459" s="226">
        <f>ROUND(I459*H459,2)</f>
        <v>0</v>
      </c>
      <c r="BL459" s="18" t="s">
        <v>236</v>
      </c>
      <c r="BM459" s="225" t="s">
        <v>724</v>
      </c>
    </row>
    <row r="460" s="2" customFormat="1">
      <c r="A460" s="40"/>
      <c r="B460" s="41"/>
      <c r="C460" s="42"/>
      <c r="D460" s="227" t="s">
        <v>148</v>
      </c>
      <c r="E460" s="42"/>
      <c r="F460" s="228" t="s">
        <v>725</v>
      </c>
      <c r="G460" s="42"/>
      <c r="H460" s="42"/>
      <c r="I460" s="229"/>
      <c r="J460" s="42"/>
      <c r="K460" s="42"/>
      <c r="L460" s="46"/>
      <c r="M460" s="230"/>
      <c r="N460" s="23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8" t="s">
        <v>148</v>
      </c>
      <c r="AU460" s="18" t="s">
        <v>91</v>
      </c>
    </row>
    <row r="461" s="15" customFormat="1">
      <c r="A461" s="15"/>
      <c r="B461" s="267"/>
      <c r="C461" s="268"/>
      <c r="D461" s="234" t="s">
        <v>150</v>
      </c>
      <c r="E461" s="269" t="s">
        <v>44</v>
      </c>
      <c r="F461" s="270" t="s">
        <v>671</v>
      </c>
      <c r="G461" s="268"/>
      <c r="H461" s="269" t="s">
        <v>44</v>
      </c>
      <c r="I461" s="271"/>
      <c r="J461" s="268"/>
      <c r="K461" s="268"/>
      <c r="L461" s="272"/>
      <c r="M461" s="273"/>
      <c r="N461" s="274"/>
      <c r="O461" s="274"/>
      <c r="P461" s="274"/>
      <c r="Q461" s="274"/>
      <c r="R461" s="274"/>
      <c r="S461" s="274"/>
      <c r="T461" s="27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6" t="s">
        <v>150</v>
      </c>
      <c r="AU461" s="276" t="s">
        <v>91</v>
      </c>
      <c r="AV461" s="15" t="s">
        <v>89</v>
      </c>
      <c r="AW461" s="15" t="s">
        <v>42</v>
      </c>
      <c r="AX461" s="15" t="s">
        <v>82</v>
      </c>
      <c r="AY461" s="276" t="s">
        <v>139</v>
      </c>
    </row>
    <row r="462" s="13" customFormat="1">
      <c r="A462" s="13"/>
      <c r="B462" s="232"/>
      <c r="C462" s="233"/>
      <c r="D462" s="234" t="s">
        <v>150</v>
      </c>
      <c r="E462" s="235" t="s">
        <v>44</v>
      </c>
      <c r="F462" s="236" t="s">
        <v>711</v>
      </c>
      <c r="G462" s="233"/>
      <c r="H462" s="237">
        <v>214.60400000000001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150</v>
      </c>
      <c r="AU462" s="243" t="s">
        <v>91</v>
      </c>
      <c r="AV462" s="13" t="s">
        <v>91</v>
      </c>
      <c r="AW462" s="13" t="s">
        <v>42</v>
      </c>
      <c r="AX462" s="13" t="s">
        <v>82</v>
      </c>
      <c r="AY462" s="243" t="s">
        <v>139</v>
      </c>
    </row>
    <row r="463" s="13" customFormat="1">
      <c r="A463" s="13"/>
      <c r="B463" s="232"/>
      <c r="C463" s="233"/>
      <c r="D463" s="234" t="s">
        <v>150</v>
      </c>
      <c r="E463" s="235" t="s">
        <v>44</v>
      </c>
      <c r="F463" s="236" t="s">
        <v>712</v>
      </c>
      <c r="G463" s="233"/>
      <c r="H463" s="237">
        <v>36.695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150</v>
      </c>
      <c r="AU463" s="243" t="s">
        <v>91</v>
      </c>
      <c r="AV463" s="13" t="s">
        <v>91</v>
      </c>
      <c r="AW463" s="13" t="s">
        <v>42</v>
      </c>
      <c r="AX463" s="13" t="s">
        <v>82</v>
      </c>
      <c r="AY463" s="243" t="s">
        <v>139</v>
      </c>
    </row>
    <row r="464" s="13" customFormat="1">
      <c r="A464" s="13"/>
      <c r="B464" s="232"/>
      <c r="C464" s="233"/>
      <c r="D464" s="234" t="s">
        <v>150</v>
      </c>
      <c r="E464" s="235" t="s">
        <v>44</v>
      </c>
      <c r="F464" s="236" t="s">
        <v>713</v>
      </c>
      <c r="G464" s="233"/>
      <c r="H464" s="237">
        <v>11.097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150</v>
      </c>
      <c r="AU464" s="243" t="s">
        <v>91</v>
      </c>
      <c r="AV464" s="13" t="s">
        <v>91</v>
      </c>
      <c r="AW464" s="13" t="s">
        <v>42</v>
      </c>
      <c r="AX464" s="13" t="s">
        <v>82</v>
      </c>
      <c r="AY464" s="243" t="s">
        <v>139</v>
      </c>
    </row>
    <row r="465" s="13" customFormat="1">
      <c r="A465" s="13"/>
      <c r="B465" s="232"/>
      <c r="C465" s="233"/>
      <c r="D465" s="234" t="s">
        <v>150</v>
      </c>
      <c r="E465" s="235" t="s">
        <v>44</v>
      </c>
      <c r="F465" s="236" t="s">
        <v>726</v>
      </c>
      <c r="G465" s="233"/>
      <c r="H465" s="237">
        <v>32.448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150</v>
      </c>
      <c r="AU465" s="243" t="s">
        <v>91</v>
      </c>
      <c r="AV465" s="13" t="s">
        <v>91</v>
      </c>
      <c r="AW465" s="13" t="s">
        <v>42</v>
      </c>
      <c r="AX465" s="13" t="s">
        <v>82</v>
      </c>
      <c r="AY465" s="243" t="s">
        <v>139</v>
      </c>
    </row>
    <row r="466" s="13" customFormat="1">
      <c r="A466" s="13"/>
      <c r="B466" s="232"/>
      <c r="C466" s="233"/>
      <c r="D466" s="234" t="s">
        <v>150</v>
      </c>
      <c r="E466" s="235" t="s">
        <v>44</v>
      </c>
      <c r="F466" s="236" t="s">
        <v>727</v>
      </c>
      <c r="G466" s="233"/>
      <c r="H466" s="237">
        <v>48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150</v>
      </c>
      <c r="AU466" s="243" t="s">
        <v>91</v>
      </c>
      <c r="AV466" s="13" t="s">
        <v>91</v>
      </c>
      <c r="AW466" s="13" t="s">
        <v>42</v>
      </c>
      <c r="AX466" s="13" t="s">
        <v>82</v>
      </c>
      <c r="AY466" s="243" t="s">
        <v>139</v>
      </c>
    </row>
    <row r="467" s="14" customFormat="1">
      <c r="A467" s="14"/>
      <c r="B467" s="255"/>
      <c r="C467" s="256"/>
      <c r="D467" s="234" t="s">
        <v>150</v>
      </c>
      <c r="E467" s="257" t="s">
        <v>44</v>
      </c>
      <c r="F467" s="258" t="s">
        <v>167</v>
      </c>
      <c r="G467" s="256"/>
      <c r="H467" s="259">
        <v>342.84399999999999</v>
      </c>
      <c r="I467" s="260"/>
      <c r="J467" s="256"/>
      <c r="K467" s="256"/>
      <c r="L467" s="261"/>
      <c r="M467" s="262"/>
      <c r="N467" s="263"/>
      <c r="O467" s="263"/>
      <c r="P467" s="263"/>
      <c r="Q467" s="263"/>
      <c r="R467" s="263"/>
      <c r="S467" s="263"/>
      <c r="T467" s="26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5" t="s">
        <v>150</v>
      </c>
      <c r="AU467" s="265" t="s">
        <v>91</v>
      </c>
      <c r="AV467" s="14" t="s">
        <v>146</v>
      </c>
      <c r="AW467" s="14" t="s">
        <v>42</v>
      </c>
      <c r="AX467" s="14" t="s">
        <v>89</v>
      </c>
      <c r="AY467" s="265" t="s">
        <v>139</v>
      </c>
    </row>
    <row r="468" s="2" customFormat="1" ht="55.5" customHeight="1">
      <c r="A468" s="40"/>
      <c r="B468" s="41"/>
      <c r="C468" s="213" t="s">
        <v>728</v>
      </c>
      <c r="D468" s="213" t="s">
        <v>142</v>
      </c>
      <c r="E468" s="214" t="s">
        <v>729</v>
      </c>
      <c r="F468" s="215" t="s">
        <v>730</v>
      </c>
      <c r="G468" s="216" t="s">
        <v>197</v>
      </c>
      <c r="H468" s="217">
        <v>60</v>
      </c>
      <c r="I468" s="218"/>
      <c r="J468" s="219">
        <f>ROUND(I468*H468,2)</f>
        <v>0</v>
      </c>
      <c r="K468" s="220"/>
      <c r="L468" s="46"/>
      <c r="M468" s="221" t="s">
        <v>44</v>
      </c>
      <c r="N468" s="222" t="s">
        <v>53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</v>
      </c>
      <c r="T468" s="224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236</v>
      </c>
      <c r="AT468" s="225" t="s">
        <v>142</v>
      </c>
      <c r="AU468" s="225" t="s">
        <v>91</v>
      </c>
      <c r="AY468" s="18" t="s">
        <v>139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8" t="s">
        <v>89</v>
      </c>
      <c r="BK468" s="226">
        <f>ROUND(I468*H468,2)</f>
        <v>0</v>
      </c>
      <c r="BL468" s="18" t="s">
        <v>236</v>
      </c>
      <c r="BM468" s="225" t="s">
        <v>731</v>
      </c>
    </row>
    <row r="469" s="2" customFormat="1">
      <c r="A469" s="40"/>
      <c r="B469" s="41"/>
      <c r="C469" s="42"/>
      <c r="D469" s="227" t="s">
        <v>148</v>
      </c>
      <c r="E469" s="42"/>
      <c r="F469" s="228" t="s">
        <v>732</v>
      </c>
      <c r="G469" s="42"/>
      <c r="H469" s="42"/>
      <c r="I469" s="229"/>
      <c r="J469" s="42"/>
      <c r="K469" s="42"/>
      <c r="L469" s="46"/>
      <c r="M469" s="230"/>
      <c r="N469" s="231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8" t="s">
        <v>148</v>
      </c>
      <c r="AU469" s="18" t="s">
        <v>91</v>
      </c>
    </row>
    <row r="470" s="13" customFormat="1">
      <c r="A470" s="13"/>
      <c r="B470" s="232"/>
      <c r="C470" s="233"/>
      <c r="D470" s="234" t="s">
        <v>150</v>
      </c>
      <c r="E470" s="235" t="s">
        <v>44</v>
      </c>
      <c r="F470" s="236" t="s">
        <v>733</v>
      </c>
      <c r="G470" s="233"/>
      <c r="H470" s="237">
        <v>60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150</v>
      </c>
      <c r="AU470" s="243" t="s">
        <v>91</v>
      </c>
      <c r="AV470" s="13" t="s">
        <v>91</v>
      </c>
      <c r="AW470" s="13" t="s">
        <v>42</v>
      </c>
      <c r="AX470" s="13" t="s">
        <v>89</v>
      </c>
      <c r="AY470" s="243" t="s">
        <v>139</v>
      </c>
    </row>
    <row r="471" s="2" customFormat="1" ht="21.75" customHeight="1">
      <c r="A471" s="40"/>
      <c r="B471" s="41"/>
      <c r="C471" s="244" t="s">
        <v>734</v>
      </c>
      <c r="D471" s="244" t="s">
        <v>152</v>
      </c>
      <c r="E471" s="245" t="s">
        <v>735</v>
      </c>
      <c r="F471" s="246" t="s">
        <v>736</v>
      </c>
      <c r="G471" s="247" t="s">
        <v>228</v>
      </c>
      <c r="H471" s="248">
        <v>7.5060000000000002</v>
      </c>
      <c r="I471" s="249"/>
      <c r="J471" s="250">
        <f>ROUND(I471*H471,2)</f>
        <v>0</v>
      </c>
      <c r="K471" s="251"/>
      <c r="L471" s="252"/>
      <c r="M471" s="253" t="s">
        <v>44</v>
      </c>
      <c r="N471" s="254" t="s">
        <v>53</v>
      </c>
      <c r="O471" s="86"/>
      <c r="P471" s="223">
        <f>O471*H471</f>
        <v>0</v>
      </c>
      <c r="Q471" s="223">
        <v>0.55000000000000004</v>
      </c>
      <c r="R471" s="223">
        <f>Q471*H471</f>
        <v>4.1283000000000003</v>
      </c>
      <c r="S471" s="223">
        <v>0</v>
      </c>
      <c r="T471" s="224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332</v>
      </c>
      <c r="AT471" s="225" t="s">
        <v>152</v>
      </c>
      <c r="AU471" s="225" t="s">
        <v>91</v>
      </c>
      <c r="AY471" s="18" t="s">
        <v>139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8" t="s">
        <v>89</v>
      </c>
      <c r="BK471" s="226">
        <f>ROUND(I471*H471,2)</f>
        <v>0</v>
      </c>
      <c r="BL471" s="18" t="s">
        <v>236</v>
      </c>
      <c r="BM471" s="225" t="s">
        <v>737</v>
      </c>
    </row>
    <row r="472" s="15" customFormat="1">
      <c r="A472" s="15"/>
      <c r="B472" s="267"/>
      <c r="C472" s="268"/>
      <c r="D472" s="234" t="s">
        <v>150</v>
      </c>
      <c r="E472" s="269" t="s">
        <v>44</v>
      </c>
      <c r="F472" s="270" t="s">
        <v>671</v>
      </c>
      <c r="G472" s="268"/>
      <c r="H472" s="269" t="s">
        <v>44</v>
      </c>
      <c r="I472" s="271"/>
      <c r="J472" s="268"/>
      <c r="K472" s="268"/>
      <c r="L472" s="272"/>
      <c r="M472" s="273"/>
      <c r="N472" s="274"/>
      <c r="O472" s="274"/>
      <c r="P472" s="274"/>
      <c r="Q472" s="274"/>
      <c r="R472" s="274"/>
      <c r="S472" s="274"/>
      <c r="T472" s="27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6" t="s">
        <v>150</v>
      </c>
      <c r="AU472" s="276" t="s">
        <v>91</v>
      </c>
      <c r="AV472" s="15" t="s">
        <v>89</v>
      </c>
      <c r="AW472" s="15" t="s">
        <v>42</v>
      </c>
      <c r="AX472" s="15" t="s">
        <v>82</v>
      </c>
      <c r="AY472" s="276" t="s">
        <v>139</v>
      </c>
    </row>
    <row r="473" s="13" customFormat="1">
      <c r="A473" s="13"/>
      <c r="B473" s="232"/>
      <c r="C473" s="233"/>
      <c r="D473" s="234" t="s">
        <v>150</v>
      </c>
      <c r="E473" s="235" t="s">
        <v>44</v>
      </c>
      <c r="F473" s="236" t="s">
        <v>738</v>
      </c>
      <c r="G473" s="233"/>
      <c r="H473" s="237">
        <v>4.9100000000000001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150</v>
      </c>
      <c r="AU473" s="243" t="s">
        <v>91</v>
      </c>
      <c r="AV473" s="13" t="s">
        <v>91</v>
      </c>
      <c r="AW473" s="13" t="s">
        <v>42</v>
      </c>
      <c r="AX473" s="13" t="s">
        <v>82</v>
      </c>
      <c r="AY473" s="243" t="s">
        <v>139</v>
      </c>
    </row>
    <row r="474" s="13" customFormat="1">
      <c r="A474" s="13"/>
      <c r="B474" s="232"/>
      <c r="C474" s="233"/>
      <c r="D474" s="234" t="s">
        <v>150</v>
      </c>
      <c r="E474" s="235" t="s">
        <v>44</v>
      </c>
      <c r="F474" s="236" t="s">
        <v>739</v>
      </c>
      <c r="G474" s="233"/>
      <c r="H474" s="237">
        <v>0.83999999999999997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150</v>
      </c>
      <c r="AU474" s="243" t="s">
        <v>91</v>
      </c>
      <c r="AV474" s="13" t="s">
        <v>91</v>
      </c>
      <c r="AW474" s="13" t="s">
        <v>42</v>
      </c>
      <c r="AX474" s="13" t="s">
        <v>82</v>
      </c>
      <c r="AY474" s="243" t="s">
        <v>139</v>
      </c>
    </row>
    <row r="475" s="13" customFormat="1">
      <c r="A475" s="13"/>
      <c r="B475" s="232"/>
      <c r="C475" s="233"/>
      <c r="D475" s="234" t="s">
        <v>150</v>
      </c>
      <c r="E475" s="235" t="s">
        <v>44</v>
      </c>
      <c r="F475" s="236" t="s">
        <v>740</v>
      </c>
      <c r="G475" s="233"/>
      <c r="H475" s="237">
        <v>0.254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150</v>
      </c>
      <c r="AU475" s="243" t="s">
        <v>91</v>
      </c>
      <c r="AV475" s="13" t="s">
        <v>91</v>
      </c>
      <c r="AW475" s="13" t="s">
        <v>42</v>
      </c>
      <c r="AX475" s="13" t="s">
        <v>82</v>
      </c>
      <c r="AY475" s="243" t="s">
        <v>139</v>
      </c>
    </row>
    <row r="476" s="13" customFormat="1">
      <c r="A476" s="13"/>
      <c r="B476" s="232"/>
      <c r="C476" s="233"/>
      <c r="D476" s="234" t="s">
        <v>150</v>
      </c>
      <c r="E476" s="235" t="s">
        <v>44</v>
      </c>
      <c r="F476" s="236" t="s">
        <v>741</v>
      </c>
      <c r="G476" s="233"/>
      <c r="H476" s="237">
        <v>0.74199999999999999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150</v>
      </c>
      <c r="AU476" s="243" t="s">
        <v>91</v>
      </c>
      <c r="AV476" s="13" t="s">
        <v>91</v>
      </c>
      <c r="AW476" s="13" t="s">
        <v>42</v>
      </c>
      <c r="AX476" s="13" t="s">
        <v>82</v>
      </c>
      <c r="AY476" s="243" t="s">
        <v>139</v>
      </c>
    </row>
    <row r="477" s="13" customFormat="1">
      <c r="A477" s="13"/>
      <c r="B477" s="232"/>
      <c r="C477" s="233"/>
      <c r="D477" s="234" t="s">
        <v>150</v>
      </c>
      <c r="E477" s="235" t="s">
        <v>44</v>
      </c>
      <c r="F477" s="236" t="s">
        <v>742</v>
      </c>
      <c r="G477" s="233"/>
      <c r="H477" s="237">
        <v>0.76000000000000001</v>
      </c>
      <c r="I477" s="238"/>
      <c r="J477" s="233"/>
      <c r="K477" s="233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150</v>
      </c>
      <c r="AU477" s="243" t="s">
        <v>91</v>
      </c>
      <c r="AV477" s="13" t="s">
        <v>91</v>
      </c>
      <c r="AW477" s="13" t="s">
        <v>42</v>
      </c>
      <c r="AX477" s="13" t="s">
        <v>82</v>
      </c>
      <c r="AY477" s="243" t="s">
        <v>139</v>
      </c>
    </row>
    <row r="478" s="14" customFormat="1">
      <c r="A478" s="14"/>
      <c r="B478" s="255"/>
      <c r="C478" s="256"/>
      <c r="D478" s="234" t="s">
        <v>150</v>
      </c>
      <c r="E478" s="257" t="s">
        <v>44</v>
      </c>
      <c r="F478" s="258" t="s">
        <v>167</v>
      </c>
      <c r="G478" s="256"/>
      <c r="H478" s="259">
        <v>7.5060000000000002</v>
      </c>
      <c r="I478" s="260"/>
      <c r="J478" s="256"/>
      <c r="K478" s="256"/>
      <c r="L478" s="261"/>
      <c r="M478" s="262"/>
      <c r="N478" s="263"/>
      <c r="O478" s="263"/>
      <c r="P478" s="263"/>
      <c r="Q478" s="263"/>
      <c r="R478" s="263"/>
      <c r="S478" s="263"/>
      <c r="T478" s="26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5" t="s">
        <v>150</v>
      </c>
      <c r="AU478" s="265" t="s">
        <v>91</v>
      </c>
      <c r="AV478" s="14" t="s">
        <v>146</v>
      </c>
      <c r="AW478" s="14" t="s">
        <v>42</v>
      </c>
      <c r="AX478" s="14" t="s">
        <v>89</v>
      </c>
      <c r="AY478" s="265" t="s">
        <v>139</v>
      </c>
    </row>
    <row r="479" s="2" customFormat="1" ht="21.75" customHeight="1">
      <c r="A479" s="40"/>
      <c r="B479" s="41"/>
      <c r="C479" s="244" t="s">
        <v>743</v>
      </c>
      <c r="D479" s="244" t="s">
        <v>152</v>
      </c>
      <c r="E479" s="245" t="s">
        <v>744</v>
      </c>
      <c r="F479" s="246" t="s">
        <v>745</v>
      </c>
      <c r="G479" s="247" t="s">
        <v>228</v>
      </c>
      <c r="H479" s="248">
        <v>1.5840000000000001</v>
      </c>
      <c r="I479" s="249"/>
      <c r="J479" s="250">
        <f>ROUND(I479*H479,2)</f>
        <v>0</v>
      </c>
      <c r="K479" s="251"/>
      <c r="L479" s="252"/>
      <c r="M479" s="253" t="s">
        <v>44</v>
      </c>
      <c r="N479" s="254" t="s">
        <v>53</v>
      </c>
      <c r="O479" s="86"/>
      <c r="P479" s="223">
        <f>O479*H479</f>
        <v>0</v>
      </c>
      <c r="Q479" s="223">
        <v>0.55000000000000004</v>
      </c>
      <c r="R479" s="223">
        <f>Q479*H479</f>
        <v>0.87120000000000009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332</v>
      </c>
      <c r="AT479" s="225" t="s">
        <v>152</v>
      </c>
      <c r="AU479" s="225" t="s">
        <v>91</v>
      </c>
      <c r="AY479" s="18" t="s">
        <v>139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8" t="s">
        <v>89</v>
      </c>
      <c r="BK479" s="226">
        <f>ROUND(I479*H479,2)</f>
        <v>0</v>
      </c>
      <c r="BL479" s="18" t="s">
        <v>236</v>
      </c>
      <c r="BM479" s="225" t="s">
        <v>746</v>
      </c>
    </row>
    <row r="480" s="13" customFormat="1">
      <c r="A480" s="13"/>
      <c r="B480" s="232"/>
      <c r="C480" s="233"/>
      <c r="D480" s="234" t="s">
        <v>150</v>
      </c>
      <c r="E480" s="235" t="s">
        <v>44</v>
      </c>
      <c r="F480" s="236" t="s">
        <v>747</v>
      </c>
      <c r="G480" s="233"/>
      <c r="H480" s="237">
        <v>1.5840000000000001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150</v>
      </c>
      <c r="AU480" s="243" t="s">
        <v>91</v>
      </c>
      <c r="AV480" s="13" t="s">
        <v>91</v>
      </c>
      <c r="AW480" s="13" t="s">
        <v>42</v>
      </c>
      <c r="AX480" s="13" t="s">
        <v>89</v>
      </c>
      <c r="AY480" s="243" t="s">
        <v>139</v>
      </c>
    </row>
    <row r="481" s="2" customFormat="1" ht="37.8" customHeight="1">
      <c r="A481" s="40"/>
      <c r="B481" s="41"/>
      <c r="C481" s="213" t="s">
        <v>748</v>
      </c>
      <c r="D481" s="213" t="s">
        <v>142</v>
      </c>
      <c r="E481" s="214" t="s">
        <v>749</v>
      </c>
      <c r="F481" s="215" t="s">
        <v>750</v>
      </c>
      <c r="G481" s="216" t="s">
        <v>161</v>
      </c>
      <c r="H481" s="217">
        <v>860.46000000000004</v>
      </c>
      <c r="I481" s="218"/>
      <c r="J481" s="219">
        <f>ROUND(I481*H481,2)</f>
        <v>0</v>
      </c>
      <c r="K481" s="220"/>
      <c r="L481" s="46"/>
      <c r="M481" s="221" t="s">
        <v>44</v>
      </c>
      <c r="N481" s="222" t="s">
        <v>53</v>
      </c>
      <c r="O481" s="86"/>
      <c r="P481" s="223">
        <f>O481*H481</f>
        <v>0</v>
      </c>
      <c r="Q481" s="223">
        <v>0</v>
      </c>
      <c r="R481" s="223">
        <f>Q481*H481</f>
        <v>0</v>
      </c>
      <c r="S481" s="223">
        <v>0</v>
      </c>
      <c r="T481" s="224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25" t="s">
        <v>236</v>
      </c>
      <c r="AT481" s="225" t="s">
        <v>142</v>
      </c>
      <c r="AU481" s="225" t="s">
        <v>91</v>
      </c>
      <c r="AY481" s="18" t="s">
        <v>139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8" t="s">
        <v>89</v>
      </c>
      <c r="BK481" s="226">
        <f>ROUND(I481*H481,2)</f>
        <v>0</v>
      </c>
      <c r="BL481" s="18" t="s">
        <v>236</v>
      </c>
      <c r="BM481" s="225" t="s">
        <v>751</v>
      </c>
    </row>
    <row r="482" s="2" customFormat="1">
      <c r="A482" s="40"/>
      <c r="B482" s="41"/>
      <c r="C482" s="42"/>
      <c r="D482" s="227" t="s">
        <v>148</v>
      </c>
      <c r="E482" s="42"/>
      <c r="F482" s="228" t="s">
        <v>752</v>
      </c>
      <c r="G482" s="42"/>
      <c r="H482" s="42"/>
      <c r="I482" s="229"/>
      <c r="J482" s="42"/>
      <c r="K482" s="42"/>
      <c r="L482" s="46"/>
      <c r="M482" s="230"/>
      <c r="N482" s="231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8" t="s">
        <v>148</v>
      </c>
      <c r="AU482" s="18" t="s">
        <v>91</v>
      </c>
    </row>
    <row r="483" s="13" customFormat="1">
      <c r="A483" s="13"/>
      <c r="B483" s="232"/>
      <c r="C483" s="233"/>
      <c r="D483" s="234" t="s">
        <v>150</v>
      </c>
      <c r="E483" s="235" t="s">
        <v>44</v>
      </c>
      <c r="F483" s="236" t="s">
        <v>753</v>
      </c>
      <c r="G483" s="233"/>
      <c r="H483" s="237">
        <v>331.20800000000003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150</v>
      </c>
      <c r="AU483" s="243" t="s">
        <v>91</v>
      </c>
      <c r="AV483" s="13" t="s">
        <v>91</v>
      </c>
      <c r="AW483" s="13" t="s">
        <v>42</v>
      </c>
      <c r="AX483" s="13" t="s">
        <v>82</v>
      </c>
      <c r="AY483" s="243" t="s">
        <v>139</v>
      </c>
    </row>
    <row r="484" s="13" customFormat="1">
      <c r="A484" s="13"/>
      <c r="B484" s="232"/>
      <c r="C484" s="233"/>
      <c r="D484" s="234" t="s">
        <v>150</v>
      </c>
      <c r="E484" s="235" t="s">
        <v>44</v>
      </c>
      <c r="F484" s="236" t="s">
        <v>754</v>
      </c>
      <c r="G484" s="233"/>
      <c r="H484" s="237">
        <v>272.916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150</v>
      </c>
      <c r="AU484" s="243" t="s">
        <v>91</v>
      </c>
      <c r="AV484" s="13" t="s">
        <v>91</v>
      </c>
      <c r="AW484" s="13" t="s">
        <v>42</v>
      </c>
      <c r="AX484" s="13" t="s">
        <v>82</v>
      </c>
      <c r="AY484" s="243" t="s">
        <v>139</v>
      </c>
    </row>
    <row r="485" s="13" customFormat="1">
      <c r="A485" s="13"/>
      <c r="B485" s="232"/>
      <c r="C485" s="233"/>
      <c r="D485" s="234" t="s">
        <v>150</v>
      </c>
      <c r="E485" s="235" t="s">
        <v>44</v>
      </c>
      <c r="F485" s="236" t="s">
        <v>755</v>
      </c>
      <c r="G485" s="233"/>
      <c r="H485" s="237">
        <v>45.518999999999998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150</v>
      </c>
      <c r="AU485" s="243" t="s">
        <v>91</v>
      </c>
      <c r="AV485" s="13" t="s">
        <v>91</v>
      </c>
      <c r="AW485" s="13" t="s">
        <v>42</v>
      </c>
      <c r="AX485" s="13" t="s">
        <v>82</v>
      </c>
      <c r="AY485" s="243" t="s">
        <v>139</v>
      </c>
    </row>
    <row r="486" s="13" customFormat="1">
      <c r="A486" s="13"/>
      <c r="B486" s="232"/>
      <c r="C486" s="233"/>
      <c r="D486" s="234" t="s">
        <v>150</v>
      </c>
      <c r="E486" s="235" t="s">
        <v>44</v>
      </c>
      <c r="F486" s="236" t="s">
        <v>756</v>
      </c>
      <c r="G486" s="233"/>
      <c r="H486" s="237">
        <v>26.065000000000001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150</v>
      </c>
      <c r="AU486" s="243" t="s">
        <v>91</v>
      </c>
      <c r="AV486" s="13" t="s">
        <v>91</v>
      </c>
      <c r="AW486" s="13" t="s">
        <v>42</v>
      </c>
      <c r="AX486" s="13" t="s">
        <v>82</v>
      </c>
      <c r="AY486" s="243" t="s">
        <v>139</v>
      </c>
    </row>
    <row r="487" s="13" customFormat="1">
      <c r="A487" s="13"/>
      <c r="B487" s="232"/>
      <c r="C487" s="233"/>
      <c r="D487" s="234" t="s">
        <v>150</v>
      </c>
      <c r="E487" s="235" t="s">
        <v>44</v>
      </c>
      <c r="F487" s="236" t="s">
        <v>757</v>
      </c>
      <c r="G487" s="233"/>
      <c r="H487" s="237">
        <v>32.926000000000002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150</v>
      </c>
      <c r="AU487" s="243" t="s">
        <v>91</v>
      </c>
      <c r="AV487" s="13" t="s">
        <v>91</v>
      </c>
      <c r="AW487" s="13" t="s">
        <v>42</v>
      </c>
      <c r="AX487" s="13" t="s">
        <v>82</v>
      </c>
      <c r="AY487" s="243" t="s">
        <v>139</v>
      </c>
    </row>
    <row r="488" s="13" customFormat="1">
      <c r="A488" s="13"/>
      <c r="B488" s="232"/>
      <c r="C488" s="233"/>
      <c r="D488" s="234" t="s">
        <v>150</v>
      </c>
      <c r="E488" s="235" t="s">
        <v>44</v>
      </c>
      <c r="F488" s="236" t="s">
        <v>758</v>
      </c>
      <c r="G488" s="233"/>
      <c r="H488" s="237">
        <v>56.32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150</v>
      </c>
      <c r="AU488" s="243" t="s">
        <v>91</v>
      </c>
      <c r="AV488" s="13" t="s">
        <v>91</v>
      </c>
      <c r="AW488" s="13" t="s">
        <v>42</v>
      </c>
      <c r="AX488" s="13" t="s">
        <v>82</v>
      </c>
      <c r="AY488" s="243" t="s">
        <v>139</v>
      </c>
    </row>
    <row r="489" s="13" customFormat="1">
      <c r="A489" s="13"/>
      <c r="B489" s="232"/>
      <c r="C489" s="233"/>
      <c r="D489" s="234" t="s">
        <v>150</v>
      </c>
      <c r="E489" s="235" t="s">
        <v>44</v>
      </c>
      <c r="F489" s="236" t="s">
        <v>759</v>
      </c>
      <c r="G489" s="233"/>
      <c r="H489" s="237">
        <v>1.613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150</v>
      </c>
      <c r="AU489" s="243" t="s">
        <v>91</v>
      </c>
      <c r="AV489" s="13" t="s">
        <v>91</v>
      </c>
      <c r="AW489" s="13" t="s">
        <v>42</v>
      </c>
      <c r="AX489" s="13" t="s">
        <v>82</v>
      </c>
      <c r="AY489" s="243" t="s">
        <v>139</v>
      </c>
    </row>
    <row r="490" s="13" customFormat="1">
      <c r="A490" s="13"/>
      <c r="B490" s="232"/>
      <c r="C490" s="233"/>
      <c r="D490" s="234" t="s">
        <v>150</v>
      </c>
      <c r="E490" s="235" t="s">
        <v>44</v>
      </c>
      <c r="F490" s="236" t="s">
        <v>760</v>
      </c>
      <c r="G490" s="233"/>
      <c r="H490" s="237">
        <v>2.3730000000000002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150</v>
      </c>
      <c r="AU490" s="243" t="s">
        <v>91</v>
      </c>
      <c r="AV490" s="13" t="s">
        <v>91</v>
      </c>
      <c r="AW490" s="13" t="s">
        <v>42</v>
      </c>
      <c r="AX490" s="13" t="s">
        <v>82</v>
      </c>
      <c r="AY490" s="243" t="s">
        <v>139</v>
      </c>
    </row>
    <row r="491" s="13" customFormat="1">
      <c r="A491" s="13"/>
      <c r="B491" s="232"/>
      <c r="C491" s="233"/>
      <c r="D491" s="234" t="s">
        <v>150</v>
      </c>
      <c r="E491" s="235" t="s">
        <v>44</v>
      </c>
      <c r="F491" s="236" t="s">
        <v>761</v>
      </c>
      <c r="G491" s="233"/>
      <c r="H491" s="237">
        <v>56.32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150</v>
      </c>
      <c r="AU491" s="243" t="s">
        <v>91</v>
      </c>
      <c r="AV491" s="13" t="s">
        <v>91</v>
      </c>
      <c r="AW491" s="13" t="s">
        <v>42</v>
      </c>
      <c r="AX491" s="13" t="s">
        <v>82</v>
      </c>
      <c r="AY491" s="243" t="s">
        <v>139</v>
      </c>
    </row>
    <row r="492" s="13" customFormat="1">
      <c r="A492" s="13"/>
      <c r="B492" s="232"/>
      <c r="C492" s="233"/>
      <c r="D492" s="234" t="s">
        <v>150</v>
      </c>
      <c r="E492" s="235" t="s">
        <v>44</v>
      </c>
      <c r="F492" s="236" t="s">
        <v>762</v>
      </c>
      <c r="G492" s="233"/>
      <c r="H492" s="237">
        <v>35.200000000000003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150</v>
      </c>
      <c r="AU492" s="243" t="s">
        <v>91</v>
      </c>
      <c r="AV492" s="13" t="s">
        <v>91</v>
      </c>
      <c r="AW492" s="13" t="s">
        <v>42</v>
      </c>
      <c r="AX492" s="13" t="s">
        <v>82</v>
      </c>
      <c r="AY492" s="243" t="s">
        <v>139</v>
      </c>
    </row>
    <row r="493" s="14" customFormat="1">
      <c r="A493" s="14"/>
      <c r="B493" s="255"/>
      <c r="C493" s="256"/>
      <c r="D493" s="234" t="s">
        <v>150</v>
      </c>
      <c r="E493" s="257" t="s">
        <v>44</v>
      </c>
      <c r="F493" s="258" t="s">
        <v>167</v>
      </c>
      <c r="G493" s="256"/>
      <c r="H493" s="259">
        <v>860.46000000000004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5" t="s">
        <v>150</v>
      </c>
      <c r="AU493" s="265" t="s">
        <v>91</v>
      </c>
      <c r="AV493" s="14" t="s">
        <v>146</v>
      </c>
      <c r="AW493" s="14" t="s">
        <v>42</v>
      </c>
      <c r="AX493" s="14" t="s">
        <v>89</v>
      </c>
      <c r="AY493" s="265" t="s">
        <v>139</v>
      </c>
    </row>
    <row r="494" s="2" customFormat="1" ht="49.05" customHeight="1">
      <c r="A494" s="40"/>
      <c r="B494" s="41"/>
      <c r="C494" s="213" t="s">
        <v>763</v>
      </c>
      <c r="D494" s="213" t="s">
        <v>142</v>
      </c>
      <c r="E494" s="214" t="s">
        <v>764</v>
      </c>
      <c r="F494" s="215" t="s">
        <v>765</v>
      </c>
      <c r="G494" s="216" t="s">
        <v>161</v>
      </c>
      <c r="H494" s="217">
        <v>28.649999999999999</v>
      </c>
      <c r="I494" s="218"/>
      <c r="J494" s="219">
        <f>ROUND(I494*H494,2)</f>
        <v>0</v>
      </c>
      <c r="K494" s="220"/>
      <c r="L494" s="46"/>
      <c r="M494" s="221" t="s">
        <v>44</v>
      </c>
      <c r="N494" s="222" t="s">
        <v>53</v>
      </c>
      <c r="O494" s="86"/>
      <c r="P494" s="223">
        <f>O494*H494</f>
        <v>0</v>
      </c>
      <c r="Q494" s="223">
        <v>0</v>
      </c>
      <c r="R494" s="223">
        <f>Q494*H494</f>
        <v>0</v>
      </c>
      <c r="S494" s="223">
        <v>0</v>
      </c>
      <c r="T494" s="224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25" t="s">
        <v>236</v>
      </c>
      <c r="AT494" s="225" t="s">
        <v>142</v>
      </c>
      <c r="AU494" s="225" t="s">
        <v>91</v>
      </c>
      <c r="AY494" s="18" t="s">
        <v>139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8" t="s">
        <v>89</v>
      </c>
      <c r="BK494" s="226">
        <f>ROUND(I494*H494,2)</f>
        <v>0</v>
      </c>
      <c r="BL494" s="18" t="s">
        <v>236</v>
      </c>
      <c r="BM494" s="225" t="s">
        <v>766</v>
      </c>
    </row>
    <row r="495" s="2" customFormat="1">
      <c r="A495" s="40"/>
      <c r="B495" s="41"/>
      <c r="C495" s="42"/>
      <c r="D495" s="227" t="s">
        <v>148</v>
      </c>
      <c r="E495" s="42"/>
      <c r="F495" s="228" t="s">
        <v>767</v>
      </c>
      <c r="G495" s="42"/>
      <c r="H495" s="42"/>
      <c r="I495" s="229"/>
      <c r="J495" s="42"/>
      <c r="K495" s="42"/>
      <c r="L495" s="46"/>
      <c r="M495" s="230"/>
      <c r="N495" s="231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8" t="s">
        <v>148</v>
      </c>
      <c r="AU495" s="18" t="s">
        <v>91</v>
      </c>
    </row>
    <row r="496" s="13" customFormat="1">
      <c r="A496" s="13"/>
      <c r="B496" s="232"/>
      <c r="C496" s="233"/>
      <c r="D496" s="234" t="s">
        <v>150</v>
      </c>
      <c r="E496" s="235" t="s">
        <v>44</v>
      </c>
      <c r="F496" s="236" t="s">
        <v>768</v>
      </c>
      <c r="G496" s="233"/>
      <c r="H496" s="237">
        <v>28.649999999999999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150</v>
      </c>
      <c r="AU496" s="243" t="s">
        <v>91</v>
      </c>
      <c r="AV496" s="13" t="s">
        <v>91</v>
      </c>
      <c r="AW496" s="13" t="s">
        <v>42</v>
      </c>
      <c r="AX496" s="13" t="s">
        <v>89</v>
      </c>
      <c r="AY496" s="243" t="s">
        <v>139</v>
      </c>
    </row>
    <row r="497" s="2" customFormat="1" ht="33" customHeight="1">
      <c r="A497" s="40"/>
      <c r="B497" s="41"/>
      <c r="C497" s="213" t="s">
        <v>769</v>
      </c>
      <c r="D497" s="213" t="s">
        <v>142</v>
      </c>
      <c r="E497" s="214" t="s">
        <v>770</v>
      </c>
      <c r="F497" s="215" t="s">
        <v>771</v>
      </c>
      <c r="G497" s="216" t="s">
        <v>161</v>
      </c>
      <c r="H497" s="217">
        <v>35.529000000000003</v>
      </c>
      <c r="I497" s="218"/>
      <c r="J497" s="219">
        <f>ROUND(I497*H497,2)</f>
        <v>0</v>
      </c>
      <c r="K497" s="220"/>
      <c r="L497" s="46"/>
      <c r="M497" s="221" t="s">
        <v>44</v>
      </c>
      <c r="N497" s="222" t="s">
        <v>53</v>
      </c>
      <c r="O497" s="86"/>
      <c r="P497" s="223">
        <f>O497*H497</f>
        <v>0</v>
      </c>
      <c r="Q497" s="223">
        <v>0</v>
      </c>
      <c r="R497" s="223">
        <f>Q497*H497</f>
        <v>0</v>
      </c>
      <c r="S497" s="223">
        <v>0</v>
      </c>
      <c r="T497" s="224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5" t="s">
        <v>236</v>
      </c>
      <c r="AT497" s="225" t="s">
        <v>142</v>
      </c>
      <c r="AU497" s="225" t="s">
        <v>91</v>
      </c>
      <c r="AY497" s="18" t="s">
        <v>139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8" t="s">
        <v>89</v>
      </c>
      <c r="BK497" s="226">
        <f>ROUND(I497*H497,2)</f>
        <v>0</v>
      </c>
      <c r="BL497" s="18" t="s">
        <v>236</v>
      </c>
      <c r="BM497" s="225" t="s">
        <v>772</v>
      </c>
    </row>
    <row r="498" s="2" customFormat="1">
      <c r="A498" s="40"/>
      <c r="B498" s="41"/>
      <c r="C498" s="42"/>
      <c r="D498" s="227" t="s">
        <v>148</v>
      </c>
      <c r="E498" s="42"/>
      <c r="F498" s="228" t="s">
        <v>773</v>
      </c>
      <c r="G498" s="42"/>
      <c r="H498" s="42"/>
      <c r="I498" s="229"/>
      <c r="J498" s="42"/>
      <c r="K498" s="42"/>
      <c r="L498" s="46"/>
      <c r="M498" s="230"/>
      <c r="N498" s="231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8" t="s">
        <v>148</v>
      </c>
      <c r="AU498" s="18" t="s">
        <v>91</v>
      </c>
    </row>
    <row r="499" s="13" customFormat="1">
      <c r="A499" s="13"/>
      <c r="B499" s="232"/>
      <c r="C499" s="233"/>
      <c r="D499" s="234" t="s">
        <v>150</v>
      </c>
      <c r="E499" s="235" t="s">
        <v>44</v>
      </c>
      <c r="F499" s="236" t="s">
        <v>774</v>
      </c>
      <c r="G499" s="233"/>
      <c r="H499" s="237">
        <v>32.128999999999998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150</v>
      </c>
      <c r="AU499" s="243" t="s">
        <v>91</v>
      </c>
      <c r="AV499" s="13" t="s">
        <v>91</v>
      </c>
      <c r="AW499" s="13" t="s">
        <v>42</v>
      </c>
      <c r="AX499" s="13" t="s">
        <v>82</v>
      </c>
      <c r="AY499" s="243" t="s">
        <v>139</v>
      </c>
    </row>
    <row r="500" s="13" customFormat="1">
      <c r="A500" s="13"/>
      <c r="B500" s="232"/>
      <c r="C500" s="233"/>
      <c r="D500" s="234" t="s">
        <v>150</v>
      </c>
      <c r="E500" s="235" t="s">
        <v>44</v>
      </c>
      <c r="F500" s="236" t="s">
        <v>775</v>
      </c>
      <c r="G500" s="233"/>
      <c r="H500" s="237">
        <v>3.3999999999999999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150</v>
      </c>
      <c r="AU500" s="243" t="s">
        <v>91</v>
      </c>
      <c r="AV500" s="13" t="s">
        <v>91</v>
      </c>
      <c r="AW500" s="13" t="s">
        <v>42</v>
      </c>
      <c r="AX500" s="13" t="s">
        <v>82</v>
      </c>
      <c r="AY500" s="243" t="s">
        <v>139</v>
      </c>
    </row>
    <row r="501" s="14" customFormat="1">
      <c r="A501" s="14"/>
      <c r="B501" s="255"/>
      <c r="C501" s="256"/>
      <c r="D501" s="234" t="s">
        <v>150</v>
      </c>
      <c r="E501" s="257" t="s">
        <v>44</v>
      </c>
      <c r="F501" s="258" t="s">
        <v>167</v>
      </c>
      <c r="G501" s="256"/>
      <c r="H501" s="259">
        <v>35.529000000000003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5" t="s">
        <v>150</v>
      </c>
      <c r="AU501" s="265" t="s">
        <v>91</v>
      </c>
      <c r="AV501" s="14" t="s">
        <v>146</v>
      </c>
      <c r="AW501" s="14" t="s">
        <v>42</v>
      </c>
      <c r="AX501" s="14" t="s">
        <v>89</v>
      </c>
      <c r="AY501" s="265" t="s">
        <v>139</v>
      </c>
    </row>
    <row r="502" s="2" customFormat="1" ht="49.05" customHeight="1">
      <c r="A502" s="40"/>
      <c r="B502" s="41"/>
      <c r="C502" s="213" t="s">
        <v>776</v>
      </c>
      <c r="D502" s="213" t="s">
        <v>142</v>
      </c>
      <c r="E502" s="214" t="s">
        <v>777</v>
      </c>
      <c r="F502" s="215" t="s">
        <v>778</v>
      </c>
      <c r="G502" s="216" t="s">
        <v>161</v>
      </c>
      <c r="H502" s="217">
        <v>824.39300000000003</v>
      </c>
      <c r="I502" s="218"/>
      <c r="J502" s="219">
        <f>ROUND(I502*H502,2)</f>
        <v>0</v>
      </c>
      <c r="K502" s="220"/>
      <c r="L502" s="46"/>
      <c r="M502" s="221" t="s">
        <v>44</v>
      </c>
      <c r="N502" s="222" t="s">
        <v>53</v>
      </c>
      <c r="O502" s="86"/>
      <c r="P502" s="223">
        <f>O502*H502</f>
        <v>0</v>
      </c>
      <c r="Q502" s="223">
        <v>0</v>
      </c>
      <c r="R502" s="223">
        <f>Q502*H502</f>
        <v>0</v>
      </c>
      <c r="S502" s="223">
        <v>0.014999999999999999</v>
      </c>
      <c r="T502" s="224">
        <f>S502*H502</f>
        <v>12.365895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25" t="s">
        <v>236</v>
      </c>
      <c r="AT502" s="225" t="s">
        <v>142</v>
      </c>
      <c r="AU502" s="225" t="s">
        <v>91</v>
      </c>
      <c r="AY502" s="18" t="s">
        <v>139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8" t="s">
        <v>89</v>
      </c>
      <c r="BK502" s="226">
        <f>ROUND(I502*H502,2)</f>
        <v>0</v>
      </c>
      <c r="BL502" s="18" t="s">
        <v>236</v>
      </c>
      <c r="BM502" s="225" t="s">
        <v>779</v>
      </c>
    </row>
    <row r="503" s="2" customFormat="1">
      <c r="A503" s="40"/>
      <c r="B503" s="41"/>
      <c r="C503" s="42"/>
      <c r="D503" s="227" t="s">
        <v>148</v>
      </c>
      <c r="E503" s="42"/>
      <c r="F503" s="228" t="s">
        <v>780</v>
      </c>
      <c r="G503" s="42"/>
      <c r="H503" s="42"/>
      <c r="I503" s="229"/>
      <c r="J503" s="42"/>
      <c r="K503" s="42"/>
      <c r="L503" s="46"/>
      <c r="M503" s="230"/>
      <c r="N503" s="231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8" t="s">
        <v>148</v>
      </c>
      <c r="AU503" s="18" t="s">
        <v>91</v>
      </c>
    </row>
    <row r="504" s="13" customFormat="1">
      <c r="A504" s="13"/>
      <c r="B504" s="232"/>
      <c r="C504" s="233"/>
      <c r="D504" s="234" t="s">
        <v>150</v>
      </c>
      <c r="E504" s="235" t="s">
        <v>44</v>
      </c>
      <c r="F504" s="236" t="s">
        <v>781</v>
      </c>
      <c r="G504" s="233"/>
      <c r="H504" s="237">
        <v>394.298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150</v>
      </c>
      <c r="AU504" s="243" t="s">
        <v>91</v>
      </c>
      <c r="AV504" s="13" t="s">
        <v>91</v>
      </c>
      <c r="AW504" s="13" t="s">
        <v>42</v>
      </c>
      <c r="AX504" s="13" t="s">
        <v>82</v>
      </c>
      <c r="AY504" s="243" t="s">
        <v>139</v>
      </c>
    </row>
    <row r="505" s="13" customFormat="1">
      <c r="A505" s="13"/>
      <c r="B505" s="232"/>
      <c r="C505" s="233"/>
      <c r="D505" s="234" t="s">
        <v>150</v>
      </c>
      <c r="E505" s="235" t="s">
        <v>44</v>
      </c>
      <c r="F505" s="236" t="s">
        <v>782</v>
      </c>
      <c r="G505" s="233"/>
      <c r="H505" s="237">
        <v>283.86900000000003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150</v>
      </c>
      <c r="AU505" s="243" t="s">
        <v>91</v>
      </c>
      <c r="AV505" s="13" t="s">
        <v>91</v>
      </c>
      <c r="AW505" s="13" t="s">
        <v>42</v>
      </c>
      <c r="AX505" s="13" t="s">
        <v>82</v>
      </c>
      <c r="AY505" s="243" t="s">
        <v>139</v>
      </c>
    </row>
    <row r="506" s="13" customFormat="1">
      <c r="A506" s="13"/>
      <c r="B506" s="232"/>
      <c r="C506" s="233"/>
      <c r="D506" s="234" t="s">
        <v>150</v>
      </c>
      <c r="E506" s="235" t="s">
        <v>44</v>
      </c>
      <c r="F506" s="236" t="s">
        <v>783</v>
      </c>
      <c r="G506" s="233"/>
      <c r="H506" s="237">
        <v>40.017000000000003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150</v>
      </c>
      <c r="AU506" s="243" t="s">
        <v>91</v>
      </c>
      <c r="AV506" s="13" t="s">
        <v>91</v>
      </c>
      <c r="AW506" s="13" t="s">
        <v>42</v>
      </c>
      <c r="AX506" s="13" t="s">
        <v>82</v>
      </c>
      <c r="AY506" s="243" t="s">
        <v>139</v>
      </c>
    </row>
    <row r="507" s="13" customFormat="1">
      <c r="A507" s="13"/>
      <c r="B507" s="232"/>
      <c r="C507" s="233"/>
      <c r="D507" s="234" t="s">
        <v>150</v>
      </c>
      <c r="E507" s="235" t="s">
        <v>44</v>
      </c>
      <c r="F507" s="236" t="s">
        <v>784</v>
      </c>
      <c r="G507" s="233"/>
      <c r="H507" s="237">
        <v>57.668999999999997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150</v>
      </c>
      <c r="AU507" s="243" t="s">
        <v>91</v>
      </c>
      <c r="AV507" s="13" t="s">
        <v>91</v>
      </c>
      <c r="AW507" s="13" t="s">
        <v>42</v>
      </c>
      <c r="AX507" s="13" t="s">
        <v>82</v>
      </c>
      <c r="AY507" s="243" t="s">
        <v>139</v>
      </c>
    </row>
    <row r="508" s="13" customFormat="1">
      <c r="A508" s="13"/>
      <c r="B508" s="232"/>
      <c r="C508" s="233"/>
      <c r="D508" s="234" t="s">
        <v>150</v>
      </c>
      <c r="E508" s="235" t="s">
        <v>44</v>
      </c>
      <c r="F508" s="236" t="s">
        <v>785</v>
      </c>
      <c r="G508" s="233"/>
      <c r="H508" s="237">
        <v>26.065000000000001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150</v>
      </c>
      <c r="AU508" s="243" t="s">
        <v>91</v>
      </c>
      <c r="AV508" s="13" t="s">
        <v>91</v>
      </c>
      <c r="AW508" s="13" t="s">
        <v>42</v>
      </c>
      <c r="AX508" s="13" t="s">
        <v>82</v>
      </c>
      <c r="AY508" s="243" t="s">
        <v>139</v>
      </c>
    </row>
    <row r="509" s="13" customFormat="1">
      <c r="A509" s="13"/>
      <c r="B509" s="232"/>
      <c r="C509" s="233"/>
      <c r="D509" s="234" t="s">
        <v>150</v>
      </c>
      <c r="E509" s="235" t="s">
        <v>44</v>
      </c>
      <c r="F509" s="236" t="s">
        <v>786</v>
      </c>
      <c r="G509" s="233"/>
      <c r="H509" s="237">
        <v>22.475000000000001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150</v>
      </c>
      <c r="AU509" s="243" t="s">
        <v>91</v>
      </c>
      <c r="AV509" s="13" t="s">
        <v>91</v>
      </c>
      <c r="AW509" s="13" t="s">
        <v>42</v>
      </c>
      <c r="AX509" s="13" t="s">
        <v>82</v>
      </c>
      <c r="AY509" s="243" t="s">
        <v>139</v>
      </c>
    </row>
    <row r="510" s="14" customFormat="1">
      <c r="A510" s="14"/>
      <c r="B510" s="255"/>
      <c r="C510" s="256"/>
      <c r="D510" s="234" t="s">
        <v>150</v>
      </c>
      <c r="E510" s="257" t="s">
        <v>44</v>
      </c>
      <c r="F510" s="258" t="s">
        <v>167</v>
      </c>
      <c r="G510" s="256"/>
      <c r="H510" s="259">
        <v>824.39300000000003</v>
      </c>
      <c r="I510" s="260"/>
      <c r="J510" s="256"/>
      <c r="K510" s="256"/>
      <c r="L510" s="261"/>
      <c r="M510" s="262"/>
      <c r="N510" s="263"/>
      <c r="O510" s="263"/>
      <c r="P510" s="263"/>
      <c r="Q510" s="263"/>
      <c r="R510" s="263"/>
      <c r="S510" s="263"/>
      <c r="T510" s="26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5" t="s">
        <v>150</v>
      </c>
      <c r="AU510" s="265" t="s">
        <v>91</v>
      </c>
      <c r="AV510" s="14" t="s">
        <v>146</v>
      </c>
      <c r="AW510" s="14" t="s">
        <v>42</v>
      </c>
      <c r="AX510" s="14" t="s">
        <v>89</v>
      </c>
      <c r="AY510" s="265" t="s">
        <v>139</v>
      </c>
    </row>
    <row r="511" s="2" customFormat="1" ht="24.15" customHeight="1">
      <c r="A511" s="40"/>
      <c r="B511" s="41"/>
      <c r="C511" s="213" t="s">
        <v>787</v>
      </c>
      <c r="D511" s="213" t="s">
        <v>142</v>
      </c>
      <c r="E511" s="214" t="s">
        <v>788</v>
      </c>
      <c r="F511" s="215" t="s">
        <v>789</v>
      </c>
      <c r="G511" s="216" t="s">
        <v>161</v>
      </c>
      <c r="H511" s="217">
        <v>675.70799999999997</v>
      </c>
      <c r="I511" s="218"/>
      <c r="J511" s="219">
        <f>ROUND(I511*H511,2)</f>
        <v>0</v>
      </c>
      <c r="K511" s="220"/>
      <c r="L511" s="46"/>
      <c r="M511" s="221" t="s">
        <v>44</v>
      </c>
      <c r="N511" s="222" t="s">
        <v>53</v>
      </c>
      <c r="O511" s="86"/>
      <c r="P511" s="223">
        <f>O511*H511</f>
        <v>0</v>
      </c>
      <c r="Q511" s="223">
        <v>0</v>
      </c>
      <c r="R511" s="223">
        <f>Q511*H511</f>
        <v>0</v>
      </c>
      <c r="S511" s="223">
        <v>0</v>
      </c>
      <c r="T511" s="224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25" t="s">
        <v>236</v>
      </c>
      <c r="AT511" s="225" t="s">
        <v>142</v>
      </c>
      <c r="AU511" s="225" t="s">
        <v>91</v>
      </c>
      <c r="AY511" s="18" t="s">
        <v>139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8" t="s">
        <v>89</v>
      </c>
      <c r="BK511" s="226">
        <f>ROUND(I511*H511,2)</f>
        <v>0</v>
      </c>
      <c r="BL511" s="18" t="s">
        <v>236</v>
      </c>
      <c r="BM511" s="225" t="s">
        <v>790</v>
      </c>
    </row>
    <row r="512" s="2" customFormat="1">
      <c r="A512" s="40"/>
      <c r="B512" s="41"/>
      <c r="C512" s="42"/>
      <c r="D512" s="227" t="s">
        <v>148</v>
      </c>
      <c r="E512" s="42"/>
      <c r="F512" s="228" t="s">
        <v>791</v>
      </c>
      <c r="G512" s="42"/>
      <c r="H512" s="42"/>
      <c r="I512" s="229"/>
      <c r="J512" s="42"/>
      <c r="K512" s="42"/>
      <c r="L512" s="46"/>
      <c r="M512" s="230"/>
      <c r="N512" s="231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8" t="s">
        <v>148</v>
      </c>
      <c r="AU512" s="18" t="s">
        <v>91</v>
      </c>
    </row>
    <row r="513" s="13" customFormat="1">
      <c r="A513" s="13"/>
      <c r="B513" s="232"/>
      <c r="C513" s="233"/>
      <c r="D513" s="234" t="s">
        <v>150</v>
      </c>
      <c r="E513" s="235" t="s">
        <v>44</v>
      </c>
      <c r="F513" s="236" t="s">
        <v>753</v>
      </c>
      <c r="G513" s="233"/>
      <c r="H513" s="237">
        <v>331.20800000000003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150</v>
      </c>
      <c r="AU513" s="243" t="s">
        <v>91</v>
      </c>
      <c r="AV513" s="13" t="s">
        <v>91</v>
      </c>
      <c r="AW513" s="13" t="s">
        <v>42</v>
      </c>
      <c r="AX513" s="13" t="s">
        <v>82</v>
      </c>
      <c r="AY513" s="243" t="s">
        <v>139</v>
      </c>
    </row>
    <row r="514" s="13" customFormat="1">
      <c r="A514" s="13"/>
      <c r="B514" s="232"/>
      <c r="C514" s="233"/>
      <c r="D514" s="234" t="s">
        <v>150</v>
      </c>
      <c r="E514" s="235" t="s">
        <v>44</v>
      </c>
      <c r="F514" s="236" t="s">
        <v>754</v>
      </c>
      <c r="G514" s="233"/>
      <c r="H514" s="237">
        <v>272.916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150</v>
      </c>
      <c r="AU514" s="243" t="s">
        <v>91</v>
      </c>
      <c r="AV514" s="13" t="s">
        <v>91</v>
      </c>
      <c r="AW514" s="13" t="s">
        <v>42</v>
      </c>
      <c r="AX514" s="13" t="s">
        <v>82</v>
      </c>
      <c r="AY514" s="243" t="s">
        <v>139</v>
      </c>
    </row>
    <row r="515" s="13" customFormat="1">
      <c r="A515" s="13"/>
      <c r="B515" s="232"/>
      <c r="C515" s="233"/>
      <c r="D515" s="234" t="s">
        <v>150</v>
      </c>
      <c r="E515" s="235" t="s">
        <v>44</v>
      </c>
      <c r="F515" s="236" t="s">
        <v>755</v>
      </c>
      <c r="G515" s="233"/>
      <c r="H515" s="237">
        <v>45.518999999999998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150</v>
      </c>
      <c r="AU515" s="243" t="s">
        <v>91</v>
      </c>
      <c r="AV515" s="13" t="s">
        <v>91</v>
      </c>
      <c r="AW515" s="13" t="s">
        <v>42</v>
      </c>
      <c r="AX515" s="13" t="s">
        <v>82</v>
      </c>
      <c r="AY515" s="243" t="s">
        <v>139</v>
      </c>
    </row>
    <row r="516" s="13" customFormat="1">
      <c r="A516" s="13"/>
      <c r="B516" s="232"/>
      <c r="C516" s="233"/>
      <c r="D516" s="234" t="s">
        <v>150</v>
      </c>
      <c r="E516" s="235" t="s">
        <v>44</v>
      </c>
      <c r="F516" s="236" t="s">
        <v>756</v>
      </c>
      <c r="G516" s="233"/>
      <c r="H516" s="237">
        <v>26.065000000000001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150</v>
      </c>
      <c r="AU516" s="243" t="s">
        <v>91</v>
      </c>
      <c r="AV516" s="13" t="s">
        <v>91</v>
      </c>
      <c r="AW516" s="13" t="s">
        <v>42</v>
      </c>
      <c r="AX516" s="13" t="s">
        <v>82</v>
      </c>
      <c r="AY516" s="243" t="s">
        <v>139</v>
      </c>
    </row>
    <row r="517" s="14" customFormat="1">
      <c r="A517" s="14"/>
      <c r="B517" s="255"/>
      <c r="C517" s="256"/>
      <c r="D517" s="234" t="s">
        <v>150</v>
      </c>
      <c r="E517" s="257" t="s">
        <v>44</v>
      </c>
      <c r="F517" s="258" t="s">
        <v>167</v>
      </c>
      <c r="G517" s="256"/>
      <c r="H517" s="259">
        <v>675.70799999999997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5" t="s">
        <v>150</v>
      </c>
      <c r="AU517" s="265" t="s">
        <v>91</v>
      </c>
      <c r="AV517" s="14" t="s">
        <v>146</v>
      </c>
      <c r="AW517" s="14" t="s">
        <v>42</v>
      </c>
      <c r="AX517" s="14" t="s">
        <v>89</v>
      </c>
      <c r="AY517" s="265" t="s">
        <v>139</v>
      </c>
    </row>
    <row r="518" s="2" customFormat="1" ht="16.5" customHeight="1">
      <c r="A518" s="40"/>
      <c r="B518" s="41"/>
      <c r="C518" s="213" t="s">
        <v>792</v>
      </c>
      <c r="D518" s="213" t="s">
        <v>142</v>
      </c>
      <c r="E518" s="214" t="s">
        <v>793</v>
      </c>
      <c r="F518" s="215" t="s">
        <v>794</v>
      </c>
      <c r="G518" s="216" t="s">
        <v>197</v>
      </c>
      <c r="H518" s="217">
        <v>30.100000000000001</v>
      </c>
      <c r="I518" s="218"/>
      <c r="J518" s="219">
        <f>ROUND(I518*H518,2)</f>
        <v>0</v>
      </c>
      <c r="K518" s="220"/>
      <c r="L518" s="46"/>
      <c r="M518" s="221" t="s">
        <v>44</v>
      </c>
      <c r="N518" s="222" t="s">
        <v>53</v>
      </c>
      <c r="O518" s="86"/>
      <c r="P518" s="223">
        <f>O518*H518</f>
        <v>0</v>
      </c>
      <c r="Q518" s="223">
        <v>0</v>
      </c>
      <c r="R518" s="223">
        <f>Q518*H518</f>
        <v>0</v>
      </c>
      <c r="S518" s="223">
        <v>0</v>
      </c>
      <c r="T518" s="224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5" t="s">
        <v>236</v>
      </c>
      <c r="AT518" s="225" t="s">
        <v>142</v>
      </c>
      <c r="AU518" s="225" t="s">
        <v>91</v>
      </c>
      <c r="AY518" s="18" t="s">
        <v>139</v>
      </c>
      <c r="BE518" s="226">
        <f>IF(N518="základní",J518,0)</f>
        <v>0</v>
      </c>
      <c r="BF518" s="226">
        <f>IF(N518="snížená",J518,0)</f>
        <v>0</v>
      </c>
      <c r="BG518" s="226">
        <f>IF(N518="zákl. přenesená",J518,0)</f>
        <v>0</v>
      </c>
      <c r="BH518" s="226">
        <f>IF(N518="sníž. přenesená",J518,0)</f>
        <v>0</v>
      </c>
      <c r="BI518" s="226">
        <f>IF(N518="nulová",J518,0)</f>
        <v>0</v>
      </c>
      <c r="BJ518" s="18" t="s">
        <v>89</v>
      </c>
      <c r="BK518" s="226">
        <f>ROUND(I518*H518,2)</f>
        <v>0</v>
      </c>
      <c r="BL518" s="18" t="s">
        <v>236</v>
      </c>
      <c r="BM518" s="225" t="s">
        <v>795</v>
      </c>
    </row>
    <row r="519" s="2" customFormat="1">
      <c r="A519" s="40"/>
      <c r="B519" s="41"/>
      <c r="C519" s="42"/>
      <c r="D519" s="227" t="s">
        <v>148</v>
      </c>
      <c r="E519" s="42"/>
      <c r="F519" s="228" t="s">
        <v>796</v>
      </c>
      <c r="G519" s="42"/>
      <c r="H519" s="42"/>
      <c r="I519" s="229"/>
      <c r="J519" s="42"/>
      <c r="K519" s="42"/>
      <c r="L519" s="46"/>
      <c r="M519" s="230"/>
      <c r="N519" s="231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8" t="s">
        <v>148</v>
      </c>
      <c r="AU519" s="18" t="s">
        <v>91</v>
      </c>
    </row>
    <row r="520" s="13" customFormat="1">
      <c r="A520" s="13"/>
      <c r="B520" s="232"/>
      <c r="C520" s="233"/>
      <c r="D520" s="234" t="s">
        <v>150</v>
      </c>
      <c r="E520" s="235" t="s">
        <v>44</v>
      </c>
      <c r="F520" s="236" t="s">
        <v>797</v>
      </c>
      <c r="G520" s="233"/>
      <c r="H520" s="237">
        <v>30.100000000000001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150</v>
      </c>
      <c r="AU520" s="243" t="s">
        <v>91</v>
      </c>
      <c r="AV520" s="13" t="s">
        <v>91</v>
      </c>
      <c r="AW520" s="13" t="s">
        <v>42</v>
      </c>
      <c r="AX520" s="13" t="s">
        <v>89</v>
      </c>
      <c r="AY520" s="243" t="s">
        <v>139</v>
      </c>
    </row>
    <row r="521" s="2" customFormat="1" ht="24.15" customHeight="1">
      <c r="A521" s="40"/>
      <c r="B521" s="41"/>
      <c r="C521" s="213" t="s">
        <v>798</v>
      </c>
      <c r="D521" s="213" t="s">
        <v>142</v>
      </c>
      <c r="E521" s="214" t="s">
        <v>799</v>
      </c>
      <c r="F521" s="215" t="s">
        <v>800</v>
      </c>
      <c r="G521" s="216" t="s">
        <v>197</v>
      </c>
      <c r="H521" s="217">
        <v>770.55600000000004</v>
      </c>
      <c r="I521" s="218"/>
      <c r="J521" s="219">
        <f>ROUND(I521*H521,2)</f>
        <v>0</v>
      </c>
      <c r="K521" s="220"/>
      <c r="L521" s="46"/>
      <c r="M521" s="221" t="s">
        <v>44</v>
      </c>
      <c r="N521" s="222" t="s">
        <v>53</v>
      </c>
      <c r="O521" s="86"/>
      <c r="P521" s="223">
        <f>O521*H521</f>
        <v>0</v>
      </c>
      <c r="Q521" s="223">
        <v>2.0000000000000002E-05</v>
      </c>
      <c r="R521" s="223">
        <f>Q521*H521</f>
        <v>0.015411120000000002</v>
      </c>
      <c r="S521" s="223">
        <v>0</v>
      </c>
      <c r="T521" s="224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25" t="s">
        <v>236</v>
      </c>
      <c r="AT521" s="225" t="s">
        <v>142</v>
      </c>
      <c r="AU521" s="225" t="s">
        <v>91</v>
      </c>
      <c r="AY521" s="18" t="s">
        <v>139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8" t="s">
        <v>89</v>
      </c>
      <c r="BK521" s="226">
        <f>ROUND(I521*H521,2)</f>
        <v>0</v>
      </c>
      <c r="BL521" s="18" t="s">
        <v>236</v>
      </c>
      <c r="BM521" s="225" t="s">
        <v>801</v>
      </c>
    </row>
    <row r="522" s="2" customFormat="1">
      <c r="A522" s="40"/>
      <c r="B522" s="41"/>
      <c r="C522" s="42"/>
      <c r="D522" s="227" t="s">
        <v>148</v>
      </c>
      <c r="E522" s="42"/>
      <c r="F522" s="228" t="s">
        <v>802</v>
      </c>
      <c r="G522" s="42"/>
      <c r="H522" s="42"/>
      <c r="I522" s="229"/>
      <c r="J522" s="42"/>
      <c r="K522" s="42"/>
      <c r="L522" s="46"/>
      <c r="M522" s="230"/>
      <c r="N522" s="231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8" t="s">
        <v>148</v>
      </c>
      <c r="AU522" s="18" t="s">
        <v>91</v>
      </c>
    </row>
    <row r="523" s="13" customFormat="1">
      <c r="A523" s="13"/>
      <c r="B523" s="232"/>
      <c r="C523" s="233"/>
      <c r="D523" s="234" t="s">
        <v>150</v>
      </c>
      <c r="E523" s="235" t="s">
        <v>44</v>
      </c>
      <c r="F523" s="236" t="s">
        <v>803</v>
      </c>
      <c r="G523" s="233"/>
      <c r="H523" s="237">
        <v>348.63999999999999</v>
      </c>
      <c r="I523" s="238"/>
      <c r="J523" s="233"/>
      <c r="K523" s="233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150</v>
      </c>
      <c r="AU523" s="243" t="s">
        <v>91</v>
      </c>
      <c r="AV523" s="13" t="s">
        <v>91</v>
      </c>
      <c r="AW523" s="13" t="s">
        <v>42</v>
      </c>
      <c r="AX523" s="13" t="s">
        <v>82</v>
      </c>
      <c r="AY523" s="243" t="s">
        <v>139</v>
      </c>
    </row>
    <row r="524" s="13" customFormat="1">
      <c r="A524" s="13"/>
      <c r="B524" s="232"/>
      <c r="C524" s="233"/>
      <c r="D524" s="234" t="s">
        <v>150</v>
      </c>
      <c r="E524" s="235" t="s">
        <v>44</v>
      </c>
      <c r="F524" s="236" t="s">
        <v>804</v>
      </c>
      <c r="G524" s="233"/>
      <c r="H524" s="237">
        <v>287.27999999999997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150</v>
      </c>
      <c r="AU524" s="243" t="s">
        <v>91</v>
      </c>
      <c r="AV524" s="13" t="s">
        <v>91</v>
      </c>
      <c r="AW524" s="13" t="s">
        <v>42</v>
      </c>
      <c r="AX524" s="13" t="s">
        <v>82</v>
      </c>
      <c r="AY524" s="243" t="s">
        <v>139</v>
      </c>
    </row>
    <row r="525" s="13" customFormat="1">
      <c r="A525" s="13"/>
      <c r="B525" s="232"/>
      <c r="C525" s="233"/>
      <c r="D525" s="234" t="s">
        <v>150</v>
      </c>
      <c r="E525" s="235" t="s">
        <v>44</v>
      </c>
      <c r="F525" s="236" t="s">
        <v>805</v>
      </c>
      <c r="G525" s="233"/>
      <c r="H525" s="237">
        <v>47.914999999999999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150</v>
      </c>
      <c r="AU525" s="243" t="s">
        <v>91</v>
      </c>
      <c r="AV525" s="13" t="s">
        <v>91</v>
      </c>
      <c r="AW525" s="13" t="s">
        <v>42</v>
      </c>
      <c r="AX525" s="13" t="s">
        <v>82</v>
      </c>
      <c r="AY525" s="243" t="s">
        <v>139</v>
      </c>
    </row>
    <row r="526" s="13" customFormat="1">
      <c r="A526" s="13"/>
      <c r="B526" s="232"/>
      <c r="C526" s="233"/>
      <c r="D526" s="234" t="s">
        <v>150</v>
      </c>
      <c r="E526" s="235" t="s">
        <v>44</v>
      </c>
      <c r="F526" s="236" t="s">
        <v>806</v>
      </c>
      <c r="G526" s="233"/>
      <c r="H526" s="237">
        <v>27.437000000000001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150</v>
      </c>
      <c r="AU526" s="243" t="s">
        <v>91</v>
      </c>
      <c r="AV526" s="13" t="s">
        <v>91</v>
      </c>
      <c r="AW526" s="13" t="s">
        <v>42</v>
      </c>
      <c r="AX526" s="13" t="s">
        <v>82</v>
      </c>
      <c r="AY526" s="243" t="s">
        <v>139</v>
      </c>
    </row>
    <row r="527" s="13" customFormat="1">
      <c r="A527" s="13"/>
      <c r="B527" s="232"/>
      <c r="C527" s="233"/>
      <c r="D527" s="234" t="s">
        <v>150</v>
      </c>
      <c r="E527" s="235" t="s">
        <v>44</v>
      </c>
      <c r="F527" s="236" t="s">
        <v>807</v>
      </c>
      <c r="G527" s="233"/>
      <c r="H527" s="237">
        <v>59.283999999999999</v>
      </c>
      <c r="I527" s="238"/>
      <c r="J527" s="233"/>
      <c r="K527" s="233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150</v>
      </c>
      <c r="AU527" s="243" t="s">
        <v>91</v>
      </c>
      <c r="AV527" s="13" t="s">
        <v>91</v>
      </c>
      <c r="AW527" s="13" t="s">
        <v>42</v>
      </c>
      <c r="AX527" s="13" t="s">
        <v>82</v>
      </c>
      <c r="AY527" s="243" t="s">
        <v>139</v>
      </c>
    </row>
    <row r="528" s="14" customFormat="1">
      <c r="A528" s="14"/>
      <c r="B528" s="255"/>
      <c r="C528" s="256"/>
      <c r="D528" s="234" t="s">
        <v>150</v>
      </c>
      <c r="E528" s="257" t="s">
        <v>44</v>
      </c>
      <c r="F528" s="258" t="s">
        <v>167</v>
      </c>
      <c r="G528" s="256"/>
      <c r="H528" s="259">
        <v>770.55600000000004</v>
      </c>
      <c r="I528" s="260"/>
      <c r="J528" s="256"/>
      <c r="K528" s="256"/>
      <c r="L528" s="261"/>
      <c r="M528" s="262"/>
      <c r="N528" s="263"/>
      <c r="O528" s="263"/>
      <c r="P528" s="263"/>
      <c r="Q528" s="263"/>
      <c r="R528" s="263"/>
      <c r="S528" s="263"/>
      <c r="T528" s="26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5" t="s">
        <v>150</v>
      </c>
      <c r="AU528" s="265" t="s">
        <v>91</v>
      </c>
      <c r="AV528" s="14" t="s">
        <v>146</v>
      </c>
      <c r="AW528" s="14" t="s">
        <v>42</v>
      </c>
      <c r="AX528" s="14" t="s">
        <v>89</v>
      </c>
      <c r="AY528" s="265" t="s">
        <v>139</v>
      </c>
    </row>
    <row r="529" s="2" customFormat="1" ht="21.75" customHeight="1">
      <c r="A529" s="40"/>
      <c r="B529" s="41"/>
      <c r="C529" s="244" t="s">
        <v>808</v>
      </c>
      <c r="D529" s="244" t="s">
        <v>152</v>
      </c>
      <c r="E529" s="245" t="s">
        <v>809</v>
      </c>
      <c r="F529" s="246" t="s">
        <v>810</v>
      </c>
      <c r="G529" s="247" t="s">
        <v>228</v>
      </c>
      <c r="H529" s="248">
        <v>24.652000000000001</v>
      </c>
      <c r="I529" s="249"/>
      <c r="J529" s="250">
        <f>ROUND(I529*H529,2)</f>
        <v>0</v>
      </c>
      <c r="K529" s="251"/>
      <c r="L529" s="252"/>
      <c r="M529" s="253" t="s">
        <v>44</v>
      </c>
      <c r="N529" s="254" t="s">
        <v>53</v>
      </c>
      <c r="O529" s="86"/>
      <c r="P529" s="223">
        <f>O529*H529</f>
        <v>0</v>
      </c>
      <c r="Q529" s="223">
        <v>0.55000000000000004</v>
      </c>
      <c r="R529" s="223">
        <f>Q529*H529</f>
        <v>13.558600000000002</v>
      </c>
      <c r="S529" s="223">
        <v>0</v>
      </c>
      <c r="T529" s="22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5" t="s">
        <v>332</v>
      </c>
      <c r="AT529" s="225" t="s">
        <v>152</v>
      </c>
      <c r="AU529" s="225" t="s">
        <v>91</v>
      </c>
      <c r="AY529" s="18" t="s">
        <v>139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8" t="s">
        <v>89</v>
      </c>
      <c r="BK529" s="226">
        <f>ROUND(I529*H529,2)</f>
        <v>0</v>
      </c>
      <c r="BL529" s="18" t="s">
        <v>236</v>
      </c>
      <c r="BM529" s="225" t="s">
        <v>811</v>
      </c>
    </row>
    <row r="530" s="15" customFormat="1">
      <c r="A530" s="15"/>
      <c r="B530" s="267"/>
      <c r="C530" s="268"/>
      <c r="D530" s="234" t="s">
        <v>150</v>
      </c>
      <c r="E530" s="269" t="s">
        <v>44</v>
      </c>
      <c r="F530" s="270" t="s">
        <v>678</v>
      </c>
      <c r="G530" s="268"/>
      <c r="H530" s="269" t="s">
        <v>44</v>
      </c>
      <c r="I530" s="271"/>
      <c r="J530" s="268"/>
      <c r="K530" s="268"/>
      <c r="L530" s="272"/>
      <c r="M530" s="273"/>
      <c r="N530" s="274"/>
      <c r="O530" s="274"/>
      <c r="P530" s="274"/>
      <c r="Q530" s="274"/>
      <c r="R530" s="274"/>
      <c r="S530" s="274"/>
      <c r="T530" s="27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6" t="s">
        <v>150</v>
      </c>
      <c r="AU530" s="276" t="s">
        <v>91</v>
      </c>
      <c r="AV530" s="15" t="s">
        <v>89</v>
      </c>
      <c r="AW530" s="15" t="s">
        <v>42</v>
      </c>
      <c r="AX530" s="15" t="s">
        <v>82</v>
      </c>
      <c r="AY530" s="276" t="s">
        <v>139</v>
      </c>
    </row>
    <row r="531" s="13" customFormat="1">
      <c r="A531" s="13"/>
      <c r="B531" s="232"/>
      <c r="C531" s="233"/>
      <c r="D531" s="234" t="s">
        <v>150</v>
      </c>
      <c r="E531" s="235" t="s">
        <v>44</v>
      </c>
      <c r="F531" s="236" t="s">
        <v>812</v>
      </c>
      <c r="G531" s="233"/>
      <c r="H531" s="237">
        <v>9.1080000000000005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150</v>
      </c>
      <c r="AU531" s="243" t="s">
        <v>91</v>
      </c>
      <c r="AV531" s="13" t="s">
        <v>91</v>
      </c>
      <c r="AW531" s="13" t="s">
        <v>42</v>
      </c>
      <c r="AX531" s="13" t="s">
        <v>82</v>
      </c>
      <c r="AY531" s="243" t="s">
        <v>139</v>
      </c>
    </row>
    <row r="532" s="13" customFormat="1">
      <c r="A532" s="13"/>
      <c r="B532" s="232"/>
      <c r="C532" s="233"/>
      <c r="D532" s="234" t="s">
        <v>150</v>
      </c>
      <c r="E532" s="235" t="s">
        <v>44</v>
      </c>
      <c r="F532" s="236" t="s">
        <v>813</v>
      </c>
      <c r="G532" s="233"/>
      <c r="H532" s="237">
        <v>7.5049999999999999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150</v>
      </c>
      <c r="AU532" s="243" t="s">
        <v>91</v>
      </c>
      <c r="AV532" s="13" t="s">
        <v>91</v>
      </c>
      <c r="AW532" s="13" t="s">
        <v>42</v>
      </c>
      <c r="AX532" s="13" t="s">
        <v>82</v>
      </c>
      <c r="AY532" s="243" t="s">
        <v>139</v>
      </c>
    </row>
    <row r="533" s="13" customFormat="1">
      <c r="A533" s="13"/>
      <c r="B533" s="232"/>
      <c r="C533" s="233"/>
      <c r="D533" s="234" t="s">
        <v>150</v>
      </c>
      <c r="E533" s="235" t="s">
        <v>44</v>
      </c>
      <c r="F533" s="236" t="s">
        <v>814</v>
      </c>
      <c r="G533" s="233"/>
      <c r="H533" s="237">
        <v>1.252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150</v>
      </c>
      <c r="AU533" s="243" t="s">
        <v>91</v>
      </c>
      <c r="AV533" s="13" t="s">
        <v>91</v>
      </c>
      <c r="AW533" s="13" t="s">
        <v>42</v>
      </c>
      <c r="AX533" s="13" t="s">
        <v>82</v>
      </c>
      <c r="AY533" s="243" t="s">
        <v>139</v>
      </c>
    </row>
    <row r="534" s="13" customFormat="1">
      <c r="A534" s="13"/>
      <c r="B534" s="232"/>
      <c r="C534" s="233"/>
      <c r="D534" s="234" t="s">
        <v>150</v>
      </c>
      <c r="E534" s="235" t="s">
        <v>44</v>
      </c>
      <c r="F534" s="236" t="s">
        <v>815</v>
      </c>
      <c r="G534" s="233"/>
      <c r="H534" s="237">
        <v>0.71699999999999997</v>
      </c>
      <c r="I534" s="238"/>
      <c r="J534" s="233"/>
      <c r="K534" s="233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150</v>
      </c>
      <c r="AU534" s="243" t="s">
        <v>91</v>
      </c>
      <c r="AV534" s="13" t="s">
        <v>91</v>
      </c>
      <c r="AW534" s="13" t="s">
        <v>42</v>
      </c>
      <c r="AX534" s="13" t="s">
        <v>82</v>
      </c>
      <c r="AY534" s="243" t="s">
        <v>139</v>
      </c>
    </row>
    <row r="535" s="13" customFormat="1">
      <c r="A535" s="13"/>
      <c r="B535" s="232"/>
      <c r="C535" s="233"/>
      <c r="D535" s="234" t="s">
        <v>150</v>
      </c>
      <c r="E535" s="235" t="s">
        <v>44</v>
      </c>
      <c r="F535" s="236" t="s">
        <v>816</v>
      </c>
      <c r="G535" s="233"/>
      <c r="H535" s="237">
        <v>0.90500000000000003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150</v>
      </c>
      <c r="AU535" s="243" t="s">
        <v>91</v>
      </c>
      <c r="AV535" s="13" t="s">
        <v>91</v>
      </c>
      <c r="AW535" s="13" t="s">
        <v>42</v>
      </c>
      <c r="AX535" s="13" t="s">
        <v>82</v>
      </c>
      <c r="AY535" s="243" t="s">
        <v>139</v>
      </c>
    </row>
    <row r="536" s="13" customFormat="1">
      <c r="A536" s="13"/>
      <c r="B536" s="232"/>
      <c r="C536" s="233"/>
      <c r="D536" s="234" t="s">
        <v>150</v>
      </c>
      <c r="E536" s="235" t="s">
        <v>44</v>
      </c>
      <c r="F536" s="236" t="s">
        <v>817</v>
      </c>
      <c r="G536" s="233"/>
      <c r="H536" s="237">
        <v>1.5489999999999999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150</v>
      </c>
      <c r="AU536" s="243" t="s">
        <v>91</v>
      </c>
      <c r="AV536" s="13" t="s">
        <v>91</v>
      </c>
      <c r="AW536" s="13" t="s">
        <v>42</v>
      </c>
      <c r="AX536" s="13" t="s">
        <v>82</v>
      </c>
      <c r="AY536" s="243" t="s">
        <v>139</v>
      </c>
    </row>
    <row r="537" s="13" customFormat="1">
      <c r="A537" s="13"/>
      <c r="B537" s="232"/>
      <c r="C537" s="233"/>
      <c r="D537" s="234" t="s">
        <v>150</v>
      </c>
      <c r="E537" s="235" t="s">
        <v>44</v>
      </c>
      <c r="F537" s="236" t="s">
        <v>818</v>
      </c>
      <c r="G537" s="233"/>
      <c r="H537" s="237">
        <v>0.043999999999999997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150</v>
      </c>
      <c r="AU537" s="243" t="s">
        <v>91</v>
      </c>
      <c r="AV537" s="13" t="s">
        <v>91</v>
      </c>
      <c r="AW537" s="13" t="s">
        <v>42</v>
      </c>
      <c r="AX537" s="13" t="s">
        <v>82</v>
      </c>
      <c r="AY537" s="243" t="s">
        <v>139</v>
      </c>
    </row>
    <row r="538" s="13" customFormat="1">
      <c r="A538" s="13"/>
      <c r="B538" s="232"/>
      <c r="C538" s="233"/>
      <c r="D538" s="234" t="s">
        <v>150</v>
      </c>
      <c r="E538" s="235" t="s">
        <v>44</v>
      </c>
      <c r="F538" s="236" t="s">
        <v>819</v>
      </c>
      <c r="G538" s="233"/>
      <c r="H538" s="237">
        <v>0.065000000000000002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150</v>
      </c>
      <c r="AU538" s="243" t="s">
        <v>91</v>
      </c>
      <c r="AV538" s="13" t="s">
        <v>91</v>
      </c>
      <c r="AW538" s="13" t="s">
        <v>42</v>
      </c>
      <c r="AX538" s="13" t="s">
        <v>82</v>
      </c>
      <c r="AY538" s="243" t="s">
        <v>139</v>
      </c>
    </row>
    <row r="539" s="13" customFormat="1">
      <c r="A539" s="13"/>
      <c r="B539" s="232"/>
      <c r="C539" s="233"/>
      <c r="D539" s="234" t="s">
        <v>150</v>
      </c>
      <c r="E539" s="235" t="s">
        <v>44</v>
      </c>
      <c r="F539" s="236" t="s">
        <v>820</v>
      </c>
      <c r="G539" s="233"/>
      <c r="H539" s="237">
        <v>1.5489999999999999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150</v>
      </c>
      <c r="AU539" s="243" t="s">
        <v>91</v>
      </c>
      <c r="AV539" s="13" t="s">
        <v>91</v>
      </c>
      <c r="AW539" s="13" t="s">
        <v>42</v>
      </c>
      <c r="AX539" s="13" t="s">
        <v>82</v>
      </c>
      <c r="AY539" s="243" t="s">
        <v>139</v>
      </c>
    </row>
    <row r="540" s="13" customFormat="1">
      <c r="A540" s="13"/>
      <c r="B540" s="232"/>
      <c r="C540" s="233"/>
      <c r="D540" s="234" t="s">
        <v>150</v>
      </c>
      <c r="E540" s="235" t="s">
        <v>44</v>
      </c>
      <c r="F540" s="236" t="s">
        <v>821</v>
      </c>
      <c r="G540" s="233"/>
      <c r="H540" s="237">
        <v>0.96799999999999997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150</v>
      </c>
      <c r="AU540" s="243" t="s">
        <v>91</v>
      </c>
      <c r="AV540" s="13" t="s">
        <v>91</v>
      </c>
      <c r="AW540" s="13" t="s">
        <v>42</v>
      </c>
      <c r="AX540" s="13" t="s">
        <v>82</v>
      </c>
      <c r="AY540" s="243" t="s">
        <v>139</v>
      </c>
    </row>
    <row r="541" s="13" customFormat="1">
      <c r="A541" s="13"/>
      <c r="B541" s="232"/>
      <c r="C541" s="233"/>
      <c r="D541" s="234" t="s">
        <v>150</v>
      </c>
      <c r="E541" s="235" t="s">
        <v>44</v>
      </c>
      <c r="F541" s="236" t="s">
        <v>822</v>
      </c>
      <c r="G541" s="233"/>
      <c r="H541" s="237">
        <v>0.88400000000000001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150</v>
      </c>
      <c r="AU541" s="243" t="s">
        <v>91</v>
      </c>
      <c r="AV541" s="13" t="s">
        <v>91</v>
      </c>
      <c r="AW541" s="13" t="s">
        <v>42</v>
      </c>
      <c r="AX541" s="13" t="s">
        <v>82</v>
      </c>
      <c r="AY541" s="243" t="s">
        <v>139</v>
      </c>
    </row>
    <row r="542" s="13" customFormat="1">
      <c r="A542" s="13"/>
      <c r="B542" s="232"/>
      <c r="C542" s="233"/>
      <c r="D542" s="234" t="s">
        <v>150</v>
      </c>
      <c r="E542" s="235" t="s">
        <v>44</v>
      </c>
      <c r="F542" s="236" t="s">
        <v>823</v>
      </c>
      <c r="G542" s="233"/>
      <c r="H542" s="237">
        <v>0.106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150</v>
      </c>
      <c r="AU542" s="243" t="s">
        <v>91</v>
      </c>
      <c r="AV542" s="13" t="s">
        <v>91</v>
      </c>
      <c r="AW542" s="13" t="s">
        <v>42</v>
      </c>
      <c r="AX542" s="13" t="s">
        <v>82</v>
      </c>
      <c r="AY542" s="243" t="s">
        <v>139</v>
      </c>
    </row>
    <row r="543" s="14" customFormat="1">
      <c r="A543" s="14"/>
      <c r="B543" s="255"/>
      <c r="C543" s="256"/>
      <c r="D543" s="234" t="s">
        <v>150</v>
      </c>
      <c r="E543" s="257" t="s">
        <v>44</v>
      </c>
      <c r="F543" s="258" t="s">
        <v>167</v>
      </c>
      <c r="G543" s="256"/>
      <c r="H543" s="259">
        <v>24.652000000000001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150</v>
      </c>
      <c r="AU543" s="265" t="s">
        <v>91</v>
      </c>
      <c r="AV543" s="14" t="s">
        <v>146</v>
      </c>
      <c r="AW543" s="14" t="s">
        <v>42</v>
      </c>
      <c r="AX543" s="14" t="s">
        <v>89</v>
      </c>
      <c r="AY543" s="265" t="s">
        <v>139</v>
      </c>
    </row>
    <row r="544" s="2" customFormat="1" ht="24.15" customHeight="1">
      <c r="A544" s="40"/>
      <c r="B544" s="41"/>
      <c r="C544" s="244" t="s">
        <v>824</v>
      </c>
      <c r="D544" s="244" t="s">
        <v>152</v>
      </c>
      <c r="E544" s="245" t="s">
        <v>825</v>
      </c>
      <c r="F544" s="246" t="s">
        <v>826</v>
      </c>
      <c r="G544" s="247" t="s">
        <v>228</v>
      </c>
      <c r="H544" s="248">
        <v>7.3079999999999998</v>
      </c>
      <c r="I544" s="249"/>
      <c r="J544" s="250">
        <f>ROUND(I544*H544,2)</f>
        <v>0</v>
      </c>
      <c r="K544" s="251"/>
      <c r="L544" s="252"/>
      <c r="M544" s="253" t="s">
        <v>44</v>
      </c>
      <c r="N544" s="254" t="s">
        <v>53</v>
      </c>
      <c r="O544" s="86"/>
      <c r="P544" s="223">
        <f>O544*H544</f>
        <v>0</v>
      </c>
      <c r="Q544" s="223">
        <v>0.55000000000000004</v>
      </c>
      <c r="R544" s="223">
        <f>Q544*H544</f>
        <v>4.0194000000000001</v>
      </c>
      <c r="S544" s="223">
        <v>0</v>
      </c>
      <c r="T544" s="224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25" t="s">
        <v>332</v>
      </c>
      <c r="AT544" s="225" t="s">
        <v>152</v>
      </c>
      <c r="AU544" s="225" t="s">
        <v>91</v>
      </c>
      <c r="AY544" s="18" t="s">
        <v>139</v>
      </c>
      <c r="BE544" s="226">
        <f>IF(N544="základní",J544,0)</f>
        <v>0</v>
      </c>
      <c r="BF544" s="226">
        <f>IF(N544="snížená",J544,0)</f>
        <v>0</v>
      </c>
      <c r="BG544" s="226">
        <f>IF(N544="zákl. přenesená",J544,0)</f>
        <v>0</v>
      </c>
      <c r="BH544" s="226">
        <f>IF(N544="sníž. přenesená",J544,0)</f>
        <v>0</v>
      </c>
      <c r="BI544" s="226">
        <f>IF(N544="nulová",J544,0)</f>
        <v>0</v>
      </c>
      <c r="BJ544" s="18" t="s">
        <v>89</v>
      </c>
      <c r="BK544" s="226">
        <f>ROUND(I544*H544,2)</f>
        <v>0</v>
      </c>
      <c r="BL544" s="18" t="s">
        <v>236</v>
      </c>
      <c r="BM544" s="225" t="s">
        <v>827</v>
      </c>
    </row>
    <row r="545" s="15" customFormat="1">
      <c r="A545" s="15"/>
      <c r="B545" s="267"/>
      <c r="C545" s="268"/>
      <c r="D545" s="234" t="s">
        <v>150</v>
      </c>
      <c r="E545" s="269" t="s">
        <v>44</v>
      </c>
      <c r="F545" s="270" t="s">
        <v>691</v>
      </c>
      <c r="G545" s="268"/>
      <c r="H545" s="269" t="s">
        <v>44</v>
      </c>
      <c r="I545" s="271"/>
      <c r="J545" s="268"/>
      <c r="K545" s="268"/>
      <c r="L545" s="272"/>
      <c r="M545" s="273"/>
      <c r="N545" s="274"/>
      <c r="O545" s="274"/>
      <c r="P545" s="274"/>
      <c r="Q545" s="274"/>
      <c r="R545" s="274"/>
      <c r="S545" s="274"/>
      <c r="T545" s="27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6" t="s">
        <v>150</v>
      </c>
      <c r="AU545" s="276" t="s">
        <v>91</v>
      </c>
      <c r="AV545" s="15" t="s">
        <v>89</v>
      </c>
      <c r="AW545" s="15" t="s">
        <v>42</v>
      </c>
      <c r="AX545" s="15" t="s">
        <v>82</v>
      </c>
      <c r="AY545" s="276" t="s">
        <v>139</v>
      </c>
    </row>
    <row r="546" s="13" customFormat="1">
      <c r="A546" s="13"/>
      <c r="B546" s="232"/>
      <c r="C546" s="233"/>
      <c r="D546" s="234" t="s">
        <v>150</v>
      </c>
      <c r="E546" s="235" t="s">
        <v>44</v>
      </c>
      <c r="F546" s="236" t="s">
        <v>828</v>
      </c>
      <c r="G546" s="233"/>
      <c r="H546" s="237">
        <v>0.95399999999999996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150</v>
      </c>
      <c r="AU546" s="243" t="s">
        <v>91</v>
      </c>
      <c r="AV546" s="13" t="s">
        <v>91</v>
      </c>
      <c r="AW546" s="13" t="s">
        <v>42</v>
      </c>
      <c r="AX546" s="13" t="s">
        <v>82</v>
      </c>
      <c r="AY546" s="243" t="s">
        <v>139</v>
      </c>
    </row>
    <row r="547" s="13" customFormat="1">
      <c r="A547" s="13"/>
      <c r="B547" s="232"/>
      <c r="C547" s="233"/>
      <c r="D547" s="234" t="s">
        <v>150</v>
      </c>
      <c r="E547" s="235" t="s">
        <v>44</v>
      </c>
      <c r="F547" s="236" t="s">
        <v>829</v>
      </c>
      <c r="G547" s="233"/>
      <c r="H547" s="237">
        <v>0.78600000000000003</v>
      </c>
      <c r="I547" s="238"/>
      <c r="J547" s="233"/>
      <c r="K547" s="233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150</v>
      </c>
      <c r="AU547" s="243" t="s">
        <v>91</v>
      </c>
      <c r="AV547" s="13" t="s">
        <v>91</v>
      </c>
      <c r="AW547" s="13" t="s">
        <v>42</v>
      </c>
      <c r="AX547" s="13" t="s">
        <v>82</v>
      </c>
      <c r="AY547" s="243" t="s">
        <v>139</v>
      </c>
    </row>
    <row r="548" s="13" customFormat="1">
      <c r="A548" s="13"/>
      <c r="B548" s="232"/>
      <c r="C548" s="233"/>
      <c r="D548" s="234" t="s">
        <v>150</v>
      </c>
      <c r="E548" s="235" t="s">
        <v>44</v>
      </c>
      <c r="F548" s="236" t="s">
        <v>830</v>
      </c>
      <c r="G548" s="233"/>
      <c r="H548" s="237">
        <v>0.13100000000000001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150</v>
      </c>
      <c r="AU548" s="243" t="s">
        <v>91</v>
      </c>
      <c r="AV548" s="13" t="s">
        <v>91</v>
      </c>
      <c r="AW548" s="13" t="s">
        <v>42</v>
      </c>
      <c r="AX548" s="13" t="s">
        <v>82</v>
      </c>
      <c r="AY548" s="243" t="s">
        <v>139</v>
      </c>
    </row>
    <row r="549" s="13" customFormat="1">
      <c r="A549" s="13"/>
      <c r="B549" s="232"/>
      <c r="C549" s="233"/>
      <c r="D549" s="234" t="s">
        <v>150</v>
      </c>
      <c r="E549" s="235" t="s">
        <v>44</v>
      </c>
      <c r="F549" s="236" t="s">
        <v>831</v>
      </c>
      <c r="G549" s="233"/>
      <c r="H549" s="237">
        <v>0.075999999999999998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150</v>
      </c>
      <c r="AU549" s="243" t="s">
        <v>91</v>
      </c>
      <c r="AV549" s="13" t="s">
        <v>91</v>
      </c>
      <c r="AW549" s="13" t="s">
        <v>42</v>
      </c>
      <c r="AX549" s="13" t="s">
        <v>82</v>
      </c>
      <c r="AY549" s="243" t="s">
        <v>139</v>
      </c>
    </row>
    <row r="550" s="13" customFormat="1">
      <c r="A550" s="13"/>
      <c r="B550" s="232"/>
      <c r="C550" s="233"/>
      <c r="D550" s="234" t="s">
        <v>150</v>
      </c>
      <c r="E550" s="235" t="s">
        <v>44</v>
      </c>
      <c r="F550" s="236" t="s">
        <v>832</v>
      </c>
      <c r="G550" s="233"/>
      <c r="H550" s="237">
        <v>0.16200000000000001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150</v>
      </c>
      <c r="AU550" s="243" t="s">
        <v>91</v>
      </c>
      <c r="AV550" s="13" t="s">
        <v>91</v>
      </c>
      <c r="AW550" s="13" t="s">
        <v>42</v>
      </c>
      <c r="AX550" s="13" t="s">
        <v>82</v>
      </c>
      <c r="AY550" s="243" t="s">
        <v>139</v>
      </c>
    </row>
    <row r="551" s="15" customFormat="1">
      <c r="A551" s="15"/>
      <c r="B551" s="267"/>
      <c r="C551" s="268"/>
      <c r="D551" s="234" t="s">
        <v>150</v>
      </c>
      <c r="E551" s="269" t="s">
        <v>44</v>
      </c>
      <c r="F551" s="270" t="s">
        <v>697</v>
      </c>
      <c r="G551" s="268"/>
      <c r="H551" s="269" t="s">
        <v>44</v>
      </c>
      <c r="I551" s="271"/>
      <c r="J551" s="268"/>
      <c r="K551" s="268"/>
      <c r="L551" s="272"/>
      <c r="M551" s="273"/>
      <c r="N551" s="274"/>
      <c r="O551" s="274"/>
      <c r="P551" s="274"/>
      <c r="Q551" s="274"/>
      <c r="R551" s="274"/>
      <c r="S551" s="274"/>
      <c r="T551" s="27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6" t="s">
        <v>150</v>
      </c>
      <c r="AU551" s="276" t="s">
        <v>91</v>
      </c>
      <c r="AV551" s="15" t="s">
        <v>89</v>
      </c>
      <c r="AW551" s="15" t="s">
        <v>42</v>
      </c>
      <c r="AX551" s="15" t="s">
        <v>82</v>
      </c>
      <c r="AY551" s="276" t="s">
        <v>139</v>
      </c>
    </row>
    <row r="552" s="13" customFormat="1">
      <c r="A552" s="13"/>
      <c r="B552" s="232"/>
      <c r="C552" s="233"/>
      <c r="D552" s="234" t="s">
        <v>150</v>
      </c>
      <c r="E552" s="235" t="s">
        <v>44</v>
      </c>
      <c r="F552" s="236" t="s">
        <v>833</v>
      </c>
      <c r="G552" s="233"/>
      <c r="H552" s="237">
        <v>2.4980000000000002</v>
      </c>
      <c r="I552" s="238"/>
      <c r="J552" s="233"/>
      <c r="K552" s="233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150</v>
      </c>
      <c r="AU552" s="243" t="s">
        <v>91</v>
      </c>
      <c r="AV552" s="13" t="s">
        <v>91</v>
      </c>
      <c r="AW552" s="13" t="s">
        <v>42</v>
      </c>
      <c r="AX552" s="13" t="s">
        <v>82</v>
      </c>
      <c r="AY552" s="243" t="s">
        <v>139</v>
      </c>
    </row>
    <row r="553" s="13" customFormat="1">
      <c r="A553" s="13"/>
      <c r="B553" s="232"/>
      <c r="C553" s="233"/>
      <c r="D553" s="234" t="s">
        <v>150</v>
      </c>
      <c r="E553" s="235" t="s">
        <v>44</v>
      </c>
      <c r="F553" s="236" t="s">
        <v>834</v>
      </c>
      <c r="G553" s="233"/>
      <c r="H553" s="237">
        <v>2.0590000000000002</v>
      </c>
      <c r="I553" s="238"/>
      <c r="J553" s="233"/>
      <c r="K553" s="233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150</v>
      </c>
      <c r="AU553" s="243" t="s">
        <v>91</v>
      </c>
      <c r="AV553" s="13" t="s">
        <v>91</v>
      </c>
      <c r="AW553" s="13" t="s">
        <v>42</v>
      </c>
      <c r="AX553" s="13" t="s">
        <v>82</v>
      </c>
      <c r="AY553" s="243" t="s">
        <v>139</v>
      </c>
    </row>
    <row r="554" s="13" customFormat="1">
      <c r="A554" s="13"/>
      <c r="B554" s="232"/>
      <c r="C554" s="233"/>
      <c r="D554" s="234" t="s">
        <v>150</v>
      </c>
      <c r="E554" s="235" t="s">
        <v>44</v>
      </c>
      <c r="F554" s="236" t="s">
        <v>835</v>
      </c>
      <c r="G554" s="233"/>
      <c r="H554" s="237">
        <v>0.34300000000000003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150</v>
      </c>
      <c r="AU554" s="243" t="s">
        <v>91</v>
      </c>
      <c r="AV554" s="13" t="s">
        <v>91</v>
      </c>
      <c r="AW554" s="13" t="s">
        <v>42</v>
      </c>
      <c r="AX554" s="13" t="s">
        <v>82</v>
      </c>
      <c r="AY554" s="243" t="s">
        <v>139</v>
      </c>
    </row>
    <row r="555" s="13" customFormat="1">
      <c r="A555" s="13"/>
      <c r="B555" s="232"/>
      <c r="C555" s="233"/>
      <c r="D555" s="234" t="s">
        <v>150</v>
      </c>
      <c r="E555" s="235" t="s">
        <v>44</v>
      </c>
      <c r="F555" s="236" t="s">
        <v>836</v>
      </c>
      <c r="G555" s="233"/>
      <c r="H555" s="237">
        <v>0.29899999999999999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150</v>
      </c>
      <c r="AU555" s="243" t="s">
        <v>91</v>
      </c>
      <c r="AV555" s="13" t="s">
        <v>91</v>
      </c>
      <c r="AW555" s="13" t="s">
        <v>42</v>
      </c>
      <c r="AX555" s="13" t="s">
        <v>82</v>
      </c>
      <c r="AY555" s="243" t="s">
        <v>139</v>
      </c>
    </row>
    <row r="556" s="14" customFormat="1">
      <c r="A556" s="14"/>
      <c r="B556" s="255"/>
      <c r="C556" s="256"/>
      <c r="D556" s="234" t="s">
        <v>150</v>
      </c>
      <c r="E556" s="257" t="s">
        <v>44</v>
      </c>
      <c r="F556" s="258" t="s">
        <v>167</v>
      </c>
      <c r="G556" s="256"/>
      <c r="H556" s="259">
        <v>7.3079999999999998</v>
      </c>
      <c r="I556" s="260"/>
      <c r="J556" s="256"/>
      <c r="K556" s="256"/>
      <c r="L556" s="261"/>
      <c r="M556" s="262"/>
      <c r="N556" s="263"/>
      <c r="O556" s="263"/>
      <c r="P556" s="263"/>
      <c r="Q556" s="263"/>
      <c r="R556" s="263"/>
      <c r="S556" s="263"/>
      <c r="T556" s="26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5" t="s">
        <v>150</v>
      </c>
      <c r="AU556" s="265" t="s">
        <v>91</v>
      </c>
      <c r="AV556" s="14" t="s">
        <v>146</v>
      </c>
      <c r="AW556" s="14" t="s">
        <v>42</v>
      </c>
      <c r="AX556" s="14" t="s">
        <v>89</v>
      </c>
      <c r="AY556" s="265" t="s">
        <v>139</v>
      </c>
    </row>
    <row r="557" s="2" customFormat="1" ht="16.5" customHeight="1">
      <c r="A557" s="40"/>
      <c r="B557" s="41"/>
      <c r="C557" s="244" t="s">
        <v>837</v>
      </c>
      <c r="D557" s="244" t="s">
        <v>152</v>
      </c>
      <c r="E557" s="245" t="s">
        <v>838</v>
      </c>
      <c r="F557" s="246" t="s">
        <v>839</v>
      </c>
      <c r="G557" s="247" t="s">
        <v>228</v>
      </c>
      <c r="H557" s="248">
        <v>0.041000000000000002</v>
      </c>
      <c r="I557" s="249"/>
      <c r="J557" s="250">
        <f>ROUND(I557*H557,2)</f>
        <v>0</v>
      </c>
      <c r="K557" s="251"/>
      <c r="L557" s="252"/>
      <c r="M557" s="253" t="s">
        <v>44</v>
      </c>
      <c r="N557" s="254" t="s">
        <v>53</v>
      </c>
      <c r="O557" s="86"/>
      <c r="P557" s="223">
        <f>O557*H557</f>
        <v>0</v>
      </c>
      <c r="Q557" s="223">
        <v>0.55000000000000004</v>
      </c>
      <c r="R557" s="223">
        <f>Q557*H557</f>
        <v>0.022550000000000004</v>
      </c>
      <c r="S557" s="223">
        <v>0</v>
      </c>
      <c r="T557" s="224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25" t="s">
        <v>332</v>
      </c>
      <c r="AT557" s="225" t="s">
        <v>152</v>
      </c>
      <c r="AU557" s="225" t="s">
        <v>91</v>
      </c>
      <c r="AY557" s="18" t="s">
        <v>139</v>
      </c>
      <c r="BE557" s="226">
        <f>IF(N557="základní",J557,0)</f>
        <v>0</v>
      </c>
      <c r="BF557" s="226">
        <f>IF(N557="snížená",J557,0)</f>
        <v>0</v>
      </c>
      <c r="BG557" s="226">
        <f>IF(N557="zákl. přenesená",J557,0)</f>
        <v>0</v>
      </c>
      <c r="BH557" s="226">
        <f>IF(N557="sníž. přenesená",J557,0)</f>
        <v>0</v>
      </c>
      <c r="BI557" s="226">
        <f>IF(N557="nulová",J557,0)</f>
        <v>0</v>
      </c>
      <c r="BJ557" s="18" t="s">
        <v>89</v>
      </c>
      <c r="BK557" s="226">
        <f>ROUND(I557*H557,2)</f>
        <v>0</v>
      </c>
      <c r="BL557" s="18" t="s">
        <v>236</v>
      </c>
      <c r="BM557" s="225" t="s">
        <v>840</v>
      </c>
    </row>
    <row r="558" s="15" customFormat="1">
      <c r="A558" s="15"/>
      <c r="B558" s="267"/>
      <c r="C558" s="268"/>
      <c r="D558" s="234" t="s">
        <v>150</v>
      </c>
      <c r="E558" s="269" t="s">
        <v>44</v>
      </c>
      <c r="F558" s="270" t="s">
        <v>702</v>
      </c>
      <c r="G558" s="268"/>
      <c r="H558" s="269" t="s">
        <v>44</v>
      </c>
      <c r="I558" s="271"/>
      <c r="J558" s="268"/>
      <c r="K558" s="268"/>
      <c r="L558" s="272"/>
      <c r="M558" s="273"/>
      <c r="N558" s="274"/>
      <c r="O558" s="274"/>
      <c r="P558" s="274"/>
      <c r="Q558" s="274"/>
      <c r="R558" s="274"/>
      <c r="S558" s="274"/>
      <c r="T558" s="27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76" t="s">
        <v>150</v>
      </c>
      <c r="AU558" s="276" t="s">
        <v>91</v>
      </c>
      <c r="AV558" s="15" t="s">
        <v>89</v>
      </c>
      <c r="AW558" s="15" t="s">
        <v>42</v>
      </c>
      <c r="AX558" s="15" t="s">
        <v>82</v>
      </c>
      <c r="AY558" s="276" t="s">
        <v>139</v>
      </c>
    </row>
    <row r="559" s="13" customFormat="1">
      <c r="A559" s="13"/>
      <c r="B559" s="232"/>
      <c r="C559" s="233"/>
      <c r="D559" s="234" t="s">
        <v>150</v>
      </c>
      <c r="E559" s="235" t="s">
        <v>44</v>
      </c>
      <c r="F559" s="236" t="s">
        <v>703</v>
      </c>
      <c r="G559" s="233"/>
      <c r="H559" s="237">
        <v>0.041000000000000002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150</v>
      </c>
      <c r="AU559" s="243" t="s">
        <v>91</v>
      </c>
      <c r="AV559" s="13" t="s">
        <v>91</v>
      </c>
      <c r="AW559" s="13" t="s">
        <v>42</v>
      </c>
      <c r="AX559" s="13" t="s">
        <v>89</v>
      </c>
      <c r="AY559" s="243" t="s">
        <v>139</v>
      </c>
    </row>
    <row r="560" s="2" customFormat="1" ht="21.75" customHeight="1">
      <c r="A560" s="40"/>
      <c r="B560" s="41"/>
      <c r="C560" s="244" t="s">
        <v>841</v>
      </c>
      <c r="D560" s="244" t="s">
        <v>152</v>
      </c>
      <c r="E560" s="245" t="s">
        <v>842</v>
      </c>
      <c r="F560" s="246" t="s">
        <v>843</v>
      </c>
      <c r="G560" s="247" t="s">
        <v>161</v>
      </c>
      <c r="H560" s="248">
        <v>31.515000000000001</v>
      </c>
      <c r="I560" s="249"/>
      <c r="J560" s="250">
        <f>ROUND(I560*H560,2)</f>
        <v>0</v>
      </c>
      <c r="K560" s="251"/>
      <c r="L560" s="252"/>
      <c r="M560" s="253" t="s">
        <v>44</v>
      </c>
      <c r="N560" s="254" t="s">
        <v>53</v>
      </c>
      <c r="O560" s="86"/>
      <c r="P560" s="223">
        <f>O560*H560</f>
        <v>0</v>
      </c>
      <c r="Q560" s="223">
        <v>0.017000000000000001</v>
      </c>
      <c r="R560" s="223">
        <f>Q560*H560</f>
        <v>0.53575500000000009</v>
      </c>
      <c r="S560" s="223">
        <v>0</v>
      </c>
      <c r="T560" s="224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25" t="s">
        <v>332</v>
      </c>
      <c r="AT560" s="225" t="s">
        <v>152</v>
      </c>
      <c r="AU560" s="225" t="s">
        <v>91</v>
      </c>
      <c r="AY560" s="18" t="s">
        <v>139</v>
      </c>
      <c r="BE560" s="226">
        <f>IF(N560="základní",J560,0)</f>
        <v>0</v>
      </c>
      <c r="BF560" s="226">
        <f>IF(N560="snížená",J560,0)</f>
        <v>0</v>
      </c>
      <c r="BG560" s="226">
        <f>IF(N560="zákl. přenesená",J560,0)</f>
        <v>0</v>
      </c>
      <c r="BH560" s="226">
        <f>IF(N560="sníž. přenesená",J560,0)</f>
        <v>0</v>
      </c>
      <c r="BI560" s="226">
        <f>IF(N560="nulová",J560,0)</f>
        <v>0</v>
      </c>
      <c r="BJ560" s="18" t="s">
        <v>89</v>
      </c>
      <c r="BK560" s="226">
        <f>ROUND(I560*H560,2)</f>
        <v>0</v>
      </c>
      <c r="BL560" s="18" t="s">
        <v>236</v>
      </c>
      <c r="BM560" s="225" t="s">
        <v>844</v>
      </c>
    </row>
    <row r="561" s="13" customFormat="1">
      <c r="A561" s="13"/>
      <c r="B561" s="232"/>
      <c r="C561" s="233"/>
      <c r="D561" s="234" t="s">
        <v>150</v>
      </c>
      <c r="E561" s="235" t="s">
        <v>44</v>
      </c>
      <c r="F561" s="236" t="s">
        <v>845</v>
      </c>
      <c r="G561" s="233"/>
      <c r="H561" s="237">
        <v>31.515000000000001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150</v>
      </c>
      <c r="AU561" s="243" t="s">
        <v>91</v>
      </c>
      <c r="AV561" s="13" t="s">
        <v>91</v>
      </c>
      <c r="AW561" s="13" t="s">
        <v>42</v>
      </c>
      <c r="AX561" s="13" t="s">
        <v>89</v>
      </c>
      <c r="AY561" s="243" t="s">
        <v>139</v>
      </c>
    </row>
    <row r="562" s="2" customFormat="1" ht="37.8" customHeight="1">
      <c r="A562" s="40"/>
      <c r="B562" s="41"/>
      <c r="C562" s="213" t="s">
        <v>846</v>
      </c>
      <c r="D562" s="213" t="s">
        <v>142</v>
      </c>
      <c r="E562" s="214" t="s">
        <v>847</v>
      </c>
      <c r="F562" s="215" t="s">
        <v>848</v>
      </c>
      <c r="G562" s="216" t="s">
        <v>197</v>
      </c>
      <c r="H562" s="217">
        <v>77</v>
      </c>
      <c r="I562" s="218"/>
      <c r="J562" s="219">
        <f>ROUND(I562*H562,2)</f>
        <v>0</v>
      </c>
      <c r="K562" s="220"/>
      <c r="L562" s="46"/>
      <c r="M562" s="221" t="s">
        <v>44</v>
      </c>
      <c r="N562" s="222" t="s">
        <v>53</v>
      </c>
      <c r="O562" s="86"/>
      <c r="P562" s="223">
        <f>O562*H562</f>
        <v>0</v>
      </c>
      <c r="Q562" s="223">
        <v>0</v>
      </c>
      <c r="R562" s="223">
        <f>Q562*H562</f>
        <v>0</v>
      </c>
      <c r="S562" s="223">
        <v>0</v>
      </c>
      <c r="T562" s="224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25" t="s">
        <v>236</v>
      </c>
      <c r="AT562" s="225" t="s">
        <v>142</v>
      </c>
      <c r="AU562" s="225" t="s">
        <v>91</v>
      </c>
      <c r="AY562" s="18" t="s">
        <v>139</v>
      </c>
      <c r="BE562" s="226">
        <f>IF(N562="základní",J562,0)</f>
        <v>0</v>
      </c>
      <c r="BF562" s="226">
        <f>IF(N562="snížená",J562,0)</f>
        <v>0</v>
      </c>
      <c r="BG562" s="226">
        <f>IF(N562="zákl. přenesená",J562,0)</f>
        <v>0</v>
      </c>
      <c r="BH562" s="226">
        <f>IF(N562="sníž. přenesená",J562,0)</f>
        <v>0</v>
      </c>
      <c r="BI562" s="226">
        <f>IF(N562="nulová",J562,0)</f>
        <v>0</v>
      </c>
      <c r="BJ562" s="18" t="s">
        <v>89</v>
      </c>
      <c r="BK562" s="226">
        <f>ROUND(I562*H562,2)</f>
        <v>0</v>
      </c>
      <c r="BL562" s="18" t="s">
        <v>236</v>
      </c>
      <c r="BM562" s="225" t="s">
        <v>849</v>
      </c>
    </row>
    <row r="563" s="2" customFormat="1">
      <c r="A563" s="40"/>
      <c r="B563" s="41"/>
      <c r="C563" s="42"/>
      <c r="D563" s="227" t="s">
        <v>148</v>
      </c>
      <c r="E563" s="42"/>
      <c r="F563" s="228" t="s">
        <v>850</v>
      </c>
      <c r="G563" s="42"/>
      <c r="H563" s="42"/>
      <c r="I563" s="229"/>
      <c r="J563" s="42"/>
      <c r="K563" s="42"/>
      <c r="L563" s="46"/>
      <c r="M563" s="230"/>
      <c r="N563" s="231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8" t="s">
        <v>148</v>
      </c>
      <c r="AU563" s="18" t="s">
        <v>91</v>
      </c>
    </row>
    <row r="564" s="13" customFormat="1">
      <c r="A564" s="13"/>
      <c r="B564" s="232"/>
      <c r="C564" s="233"/>
      <c r="D564" s="234" t="s">
        <v>150</v>
      </c>
      <c r="E564" s="235" t="s">
        <v>44</v>
      </c>
      <c r="F564" s="236" t="s">
        <v>851</v>
      </c>
      <c r="G564" s="233"/>
      <c r="H564" s="237">
        <v>77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150</v>
      </c>
      <c r="AU564" s="243" t="s">
        <v>91</v>
      </c>
      <c r="AV564" s="13" t="s">
        <v>91</v>
      </c>
      <c r="AW564" s="13" t="s">
        <v>42</v>
      </c>
      <c r="AX564" s="13" t="s">
        <v>89</v>
      </c>
      <c r="AY564" s="243" t="s">
        <v>139</v>
      </c>
    </row>
    <row r="565" s="2" customFormat="1" ht="21.75" customHeight="1">
      <c r="A565" s="40"/>
      <c r="B565" s="41"/>
      <c r="C565" s="244" t="s">
        <v>852</v>
      </c>
      <c r="D565" s="244" t="s">
        <v>152</v>
      </c>
      <c r="E565" s="245" t="s">
        <v>853</v>
      </c>
      <c r="F565" s="246" t="s">
        <v>854</v>
      </c>
      <c r="G565" s="247" t="s">
        <v>228</v>
      </c>
      <c r="H565" s="248">
        <v>0.40699999999999997</v>
      </c>
      <c r="I565" s="249"/>
      <c r="J565" s="250">
        <f>ROUND(I565*H565,2)</f>
        <v>0</v>
      </c>
      <c r="K565" s="251"/>
      <c r="L565" s="252"/>
      <c r="M565" s="253" t="s">
        <v>44</v>
      </c>
      <c r="N565" s="254" t="s">
        <v>53</v>
      </c>
      <c r="O565" s="86"/>
      <c r="P565" s="223">
        <f>O565*H565</f>
        <v>0</v>
      </c>
      <c r="Q565" s="223">
        <v>0.55000000000000004</v>
      </c>
      <c r="R565" s="223">
        <f>Q565*H565</f>
        <v>0.22384999999999999</v>
      </c>
      <c r="S565" s="223">
        <v>0</v>
      </c>
      <c r="T565" s="224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5" t="s">
        <v>332</v>
      </c>
      <c r="AT565" s="225" t="s">
        <v>152</v>
      </c>
      <c r="AU565" s="225" t="s">
        <v>91</v>
      </c>
      <c r="AY565" s="18" t="s">
        <v>139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8" t="s">
        <v>89</v>
      </c>
      <c r="BK565" s="226">
        <f>ROUND(I565*H565,2)</f>
        <v>0</v>
      </c>
      <c r="BL565" s="18" t="s">
        <v>236</v>
      </c>
      <c r="BM565" s="225" t="s">
        <v>855</v>
      </c>
    </row>
    <row r="566" s="13" customFormat="1">
      <c r="A566" s="13"/>
      <c r="B566" s="232"/>
      <c r="C566" s="233"/>
      <c r="D566" s="234" t="s">
        <v>150</v>
      </c>
      <c r="E566" s="235" t="s">
        <v>44</v>
      </c>
      <c r="F566" s="236" t="s">
        <v>856</v>
      </c>
      <c r="G566" s="233"/>
      <c r="H566" s="237">
        <v>0.40699999999999997</v>
      </c>
      <c r="I566" s="238"/>
      <c r="J566" s="233"/>
      <c r="K566" s="233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150</v>
      </c>
      <c r="AU566" s="243" t="s">
        <v>91</v>
      </c>
      <c r="AV566" s="13" t="s">
        <v>91</v>
      </c>
      <c r="AW566" s="13" t="s">
        <v>42</v>
      </c>
      <c r="AX566" s="13" t="s">
        <v>89</v>
      </c>
      <c r="AY566" s="243" t="s">
        <v>139</v>
      </c>
    </row>
    <row r="567" s="2" customFormat="1" ht="24.15" customHeight="1">
      <c r="A567" s="40"/>
      <c r="B567" s="41"/>
      <c r="C567" s="213" t="s">
        <v>857</v>
      </c>
      <c r="D567" s="213" t="s">
        <v>142</v>
      </c>
      <c r="E567" s="214" t="s">
        <v>858</v>
      </c>
      <c r="F567" s="215" t="s">
        <v>859</v>
      </c>
      <c r="G567" s="216" t="s">
        <v>547</v>
      </c>
      <c r="H567" s="217">
        <v>27</v>
      </c>
      <c r="I567" s="218"/>
      <c r="J567" s="219">
        <f>ROUND(I567*H567,2)</f>
        <v>0</v>
      </c>
      <c r="K567" s="220"/>
      <c r="L567" s="46"/>
      <c r="M567" s="221" t="s">
        <v>44</v>
      </c>
      <c r="N567" s="222" t="s">
        <v>53</v>
      </c>
      <c r="O567" s="86"/>
      <c r="P567" s="223">
        <f>O567*H567</f>
        <v>0</v>
      </c>
      <c r="Q567" s="223">
        <v>0.1221</v>
      </c>
      <c r="R567" s="223">
        <f>Q567*H567</f>
        <v>3.2967</v>
      </c>
      <c r="S567" s="223">
        <v>0</v>
      </c>
      <c r="T567" s="224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25" t="s">
        <v>236</v>
      </c>
      <c r="AT567" s="225" t="s">
        <v>142</v>
      </c>
      <c r="AU567" s="225" t="s">
        <v>91</v>
      </c>
      <c r="AY567" s="18" t="s">
        <v>139</v>
      </c>
      <c r="BE567" s="226">
        <f>IF(N567="základní",J567,0)</f>
        <v>0</v>
      </c>
      <c r="BF567" s="226">
        <f>IF(N567="snížená",J567,0)</f>
        <v>0</v>
      </c>
      <c r="BG567" s="226">
        <f>IF(N567="zákl. přenesená",J567,0)</f>
        <v>0</v>
      </c>
      <c r="BH567" s="226">
        <f>IF(N567="sníž. přenesená",J567,0)</f>
        <v>0</v>
      </c>
      <c r="BI567" s="226">
        <f>IF(N567="nulová",J567,0)</f>
        <v>0</v>
      </c>
      <c r="BJ567" s="18" t="s">
        <v>89</v>
      </c>
      <c r="BK567" s="226">
        <f>ROUND(I567*H567,2)</f>
        <v>0</v>
      </c>
      <c r="BL567" s="18" t="s">
        <v>236</v>
      </c>
      <c r="BM567" s="225" t="s">
        <v>860</v>
      </c>
    </row>
    <row r="568" s="2" customFormat="1">
      <c r="A568" s="40"/>
      <c r="B568" s="41"/>
      <c r="C568" s="42"/>
      <c r="D568" s="227" t="s">
        <v>148</v>
      </c>
      <c r="E568" s="42"/>
      <c r="F568" s="228" t="s">
        <v>861</v>
      </c>
      <c r="G568" s="42"/>
      <c r="H568" s="42"/>
      <c r="I568" s="229"/>
      <c r="J568" s="42"/>
      <c r="K568" s="42"/>
      <c r="L568" s="46"/>
      <c r="M568" s="230"/>
      <c r="N568" s="231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8" t="s">
        <v>148</v>
      </c>
      <c r="AU568" s="18" t="s">
        <v>91</v>
      </c>
    </row>
    <row r="569" s="13" customFormat="1">
      <c r="A569" s="13"/>
      <c r="B569" s="232"/>
      <c r="C569" s="233"/>
      <c r="D569" s="234" t="s">
        <v>150</v>
      </c>
      <c r="E569" s="235" t="s">
        <v>44</v>
      </c>
      <c r="F569" s="236" t="s">
        <v>862</v>
      </c>
      <c r="G569" s="233"/>
      <c r="H569" s="237">
        <v>27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150</v>
      </c>
      <c r="AU569" s="243" t="s">
        <v>91</v>
      </c>
      <c r="AV569" s="13" t="s">
        <v>91</v>
      </c>
      <c r="AW569" s="13" t="s">
        <v>42</v>
      </c>
      <c r="AX569" s="13" t="s">
        <v>89</v>
      </c>
      <c r="AY569" s="243" t="s">
        <v>139</v>
      </c>
    </row>
    <row r="570" s="2" customFormat="1" ht="37.8" customHeight="1">
      <c r="A570" s="40"/>
      <c r="B570" s="41"/>
      <c r="C570" s="213" t="s">
        <v>863</v>
      </c>
      <c r="D570" s="213" t="s">
        <v>142</v>
      </c>
      <c r="E570" s="214" t="s">
        <v>864</v>
      </c>
      <c r="F570" s="215" t="s">
        <v>865</v>
      </c>
      <c r="G570" s="216" t="s">
        <v>228</v>
      </c>
      <c r="H570" s="217">
        <v>36.463999999999999</v>
      </c>
      <c r="I570" s="218"/>
      <c r="J570" s="219">
        <f>ROUND(I570*H570,2)</f>
        <v>0</v>
      </c>
      <c r="K570" s="220"/>
      <c r="L570" s="46"/>
      <c r="M570" s="221" t="s">
        <v>44</v>
      </c>
      <c r="N570" s="222" t="s">
        <v>53</v>
      </c>
      <c r="O570" s="86"/>
      <c r="P570" s="223">
        <f>O570*H570</f>
        <v>0</v>
      </c>
      <c r="Q570" s="223">
        <v>0.023369999999999998</v>
      </c>
      <c r="R570" s="223">
        <f>Q570*H570</f>
        <v>0.85216367999999987</v>
      </c>
      <c r="S570" s="223">
        <v>0</v>
      </c>
      <c r="T570" s="224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5" t="s">
        <v>236</v>
      </c>
      <c r="AT570" s="225" t="s">
        <v>142</v>
      </c>
      <c r="AU570" s="225" t="s">
        <v>91</v>
      </c>
      <c r="AY570" s="18" t="s">
        <v>139</v>
      </c>
      <c r="BE570" s="226">
        <f>IF(N570="základní",J570,0)</f>
        <v>0</v>
      </c>
      <c r="BF570" s="226">
        <f>IF(N570="snížená",J570,0)</f>
        <v>0</v>
      </c>
      <c r="BG570" s="226">
        <f>IF(N570="zákl. přenesená",J570,0)</f>
        <v>0</v>
      </c>
      <c r="BH570" s="226">
        <f>IF(N570="sníž. přenesená",J570,0)</f>
        <v>0</v>
      </c>
      <c r="BI570" s="226">
        <f>IF(N570="nulová",J570,0)</f>
        <v>0</v>
      </c>
      <c r="BJ570" s="18" t="s">
        <v>89</v>
      </c>
      <c r="BK570" s="226">
        <f>ROUND(I570*H570,2)</f>
        <v>0</v>
      </c>
      <c r="BL570" s="18" t="s">
        <v>236</v>
      </c>
      <c r="BM570" s="225" t="s">
        <v>866</v>
      </c>
    </row>
    <row r="571" s="2" customFormat="1">
      <c r="A571" s="40"/>
      <c r="B571" s="41"/>
      <c r="C571" s="42"/>
      <c r="D571" s="227" t="s">
        <v>148</v>
      </c>
      <c r="E571" s="42"/>
      <c r="F571" s="228" t="s">
        <v>867</v>
      </c>
      <c r="G571" s="42"/>
      <c r="H571" s="42"/>
      <c r="I571" s="229"/>
      <c r="J571" s="42"/>
      <c r="K571" s="42"/>
      <c r="L571" s="46"/>
      <c r="M571" s="230"/>
      <c r="N571" s="231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8" t="s">
        <v>148</v>
      </c>
      <c r="AU571" s="18" t="s">
        <v>91</v>
      </c>
    </row>
    <row r="572" s="15" customFormat="1">
      <c r="A572" s="15"/>
      <c r="B572" s="267"/>
      <c r="C572" s="268"/>
      <c r="D572" s="234" t="s">
        <v>150</v>
      </c>
      <c r="E572" s="269" t="s">
        <v>44</v>
      </c>
      <c r="F572" s="270" t="s">
        <v>671</v>
      </c>
      <c r="G572" s="268"/>
      <c r="H572" s="269" t="s">
        <v>44</v>
      </c>
      <c r="I572" s="271"/>
      <c r="J572" s="268"/>
      <c r="K572" s="268"/>
      <c r="L572" s="272"/>
      <c r="M572" s="273"/>
      <c r="N572" s="274"/>
      <c r="O572" s="274"/>
      <c r="P572" s="274"/>
      <c r="Q572" s="274"/>
      <c r="R572" s="274"/>
      <c r="S572" s="274"/>
      <c r="T572" s="27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6" t="s">
        <v>150</v>
      </c>
      <c r="AU572" s="276" t="s">
        <v>91</v>
      </c>
      <c r="AV572" s="15" t="s">
        <v>89</v>
      </c>
      <c r="AW572" s="15" t="s">
        <v>42</v>
      </c>
      <c r="AX572" s="15" t="s">
        <v>82</v>
      </c>
      <c r="AY572" s="276" t="s">
        <v>139</v>
      </c>
    </row>
    <row r="573" s="13" customFormat="1">
      <c r="A573" s="13"/>
      <c r="B573" s="232"/>
      <c r="C573" s="233"/>
      <c r="D573" s="234" t="s">
        <v>150</v>
      </c>
      <c r="E573" s="235" t="s">
        <v>44</v>
      </c>
      <c r="F573" s="236" t="s">
        <v>672</v>
      </c>
      <c r="G573" s="233"/>
      <c r="H573" s="237">
        <v>4.4640000000000004</v>
      </c>
      <c r="I573" s="238"/>
      <c r="J573" s="233"/>
      <c r="K573" s="233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150</v>
      </c>
      <c r="AU573" s="243" t="s">
        <v>91</v>
      </c>
      <c r="AV573" s="13" t="s">
        <v>91</v>
      </c>
      <c r="AW573" s="13" t="s">
        <v>42</v>
      </c>
      <c r="AX573" s="13" t="s">
        <v>82</v>
      </c>
      <c r="AY573" s="243" t="s">
        <v>139</v>
      </c>
    </row>
    <row r="574" s="13" customFormat="1">
      <c r="A574" s="13"/>
      <c r="B574" s="232"/>
      <c r="C574" s="233"/>
      <c r="D574" s="234" t="s">
        <v>150</v>
      </c>
      <c r="E574" s="235" t="s">
        <v>44</v>
      </c>
      <c r="F574" s="236" t="s">
        <v>673</v>
      </c>
      <c r="G574" s="233"/>
      <c r="H574" s="237">
        <v>0.76300000000000001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150</v>
      </c>
      <c r="AU574" s="243" t="s">
        <v>91</v>
      </c>
      <c r="AV574" s="13" t="s">
        <v>91</v>
      </c>
      <c r="AW574" s="13" t="s">
        <v>42</v>
      </c>
      <c r="AX574" s="13" t="s">
        <v>82</v>
      </c>
      <c r="AY574" s="243" t="s">
        <v>139</v>
      </c>
    </row>
    <row r="575" s="13" customFormat="1">
      <c r="A575" s="13"/>
      <c r="B575" s="232"/>
      <c r="C575" s="233"/>
      <c r="D575" s="234" t="s">
        <v>150</v>
      </c>
      <c r="E575" s="235" t="s">
        <v>44</v>
      </c>
      <c r="F575" s="236" t="s">
        <v>674</v>
      </c>
      <c r="G575" s="233"/>
      <c r="H575" s="237">
        <v>0.23100000000000001</v>
      </c>
      <c r="I575" s="238"/>
      <c r="J575" s="233"/>
      <c r="K575" s="233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150</v>
      </c>
      <c r="AU575" s="243" t="s">
        <v>91</v>
      </c>
      <c r="AV575" s="13" t="s">
        <v>91</v>
      </c>
      <c r="AW575" s="13" t="s">
        <v>42</v>
      </c>
      <c r="AX575" s="13" t="s">
        <v>82</v>
      </c>
      <c r="AY575" s="243" t="s">
        <v>139</v>
      </c>
    </row>
    <row r="576" s="13" customFormat="1">
      <c r="A576" s="13"/>
      <c r="B576" s="232"/>
      <c r="C576" s="233"/>
      <c r="D576" s="234" t="s">
        <v>150</v>
      </c>
      <c r="E576" s="235" t="s">
        <v>44</v>
      </c>
      <c r="F576" s="236" t="s">
        <v>675</v>
      </c>
      <c r="G576" s="233"/>
      <c r="H576" s="237">
        <v>0.67500000000000004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150</v>
      </c>
      <c r="AU576" s="243" t="s">
        <v>91</v>
      </c>
      <c r="AV576" s="13" t="s">
        <v>91</v>
      </c>
      <c r="AW576" s="13" t="s">
        <v>42</v>
      </c>
      <c r="AX576" s="13" t="s">
        <v>82</v>
      </c>
      <c r="AY576" s="243" t="s">
        <v>139</v>
      </c>
    </row>
    <row r="577" s="13" customFormat="1">
      <c r="A577" s="13"/>
      <c r="B577" s="232"/>
      <c r="C577" s="233"/>
      <c r="D577" s="234" t="s">
        <v>150</v>
      </c>
      <c r="E577" s="235" t="s">
        <v>44</v>
      </c>
      <c r="F577" s="236" t="s">
        <v>676</v>
      </c>
      <c r="G577" s="233"/>
      <c r="H577" s="237">
        <v>0.69099999999999995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150</v>
      </c>
      <c r="AU577" s="243" t="s">
        <v>91</v>
      </c>
      <c r="AV577" s="13" t="s">
        <v>91</v>
      </c>
      <c r="AW577" s="13" t="s">
        <v>42</v>
      </c>
      <c r="AX577" s="13" t="s">
        <v>82</v>
      </c>
      <c r="AY577" s="243" t="s">
        <v>139</v>
      </c>
    </row>
    <row r="578" s="13" customFormat="1">
      <c r="A578" s="13"/>
      <c r="B578" s="232"/>
      <c r="C578" s="233"/>
      <c r="D578" s="234" t="s">
        <v>150</v>
      </c>
      <c r="E578" s="235" t="s">
        <v>44</v>
      </c>
      <c r="F578" s="236" t="s">
        <v>868</v>
      </c>
      <c r="G578" s="233"/>
      <c r="H578" s="237">
        <v>0.34399999999999997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150</v>
      </c>
      <c r="AU578" s="243" t="s">
        <v>91</v>
      </c>
      <c r="AV578" s="13" t="s">
        <v>91</v>
      </c>
      <c r="AW578" s="13" t="s">
        <v>42</v>
      </c>
      <c r="AX578" s="13" t="s">
        <v>82</v>
      </c>
      <c r="AY578" s="243" t="s">
        <v>139</v>
      </c>
    </row>
    <row r="579" s="15" customFormat="1">
      <c r="A579" s="15"/>
      <c r="B579" s="267"/>
      <c r="C579" s="268"/>
      <c r="D579" s="234" t="s">
        <v>150</v>
      </c>
      <c r="E579" s="269" t="s">
        <v>44</v>
      </c>
      <c r="F579" s="270" t="s">
        <v>678</v>
      </c>
      <c r="G579" s="268"/>
      <c r="H579" s="269" t="s">
        <v>44</v>
      </c>
      <c r="I579" s="271"/>
      <c r="J579" s="268"/>
      <c r="K579" s="268"/>
      <c r="L579" s="272"/>
      <c r="M579" s="273"/>
      <c r="N579" s="274"/>
      <c r="O579" s="274"/>
      <c r="P579" s="274"/>
      <c r="Q579" s="274"/>
      <c r="R579" s="274"/>
      <c r="S579" s="274"/>
      <c r="T579" s="27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6" t="s">
        <v>150</v>
      </c>
      <c r="AU579" s="276" t="s">
        <v>91</v>
      </c>
      <c r="AV579" s="15" t="s">
        <v>89</v>
      </c>
      <c r="AW579" s="15" t="s">
        <v>42</v>
      </c>
      <c r="AX579" s="15" t="s">
        <v>82</v>
      </c>
      <c r="AY579" s="276" t="s">
        <v>139</v>
      </c>
    </row>
    <row r="580" s="13" customFormat="1">
      <c r="A580" s="13"/>
      <c r="B580" s="232"/>
      <c r="C580" s="233"/>
      <c r="D580" s="234" t="s">
        <v>150</v>
      </c>
      <c r="E580" s="235" t="s">
        <v>44</v>
      </c>
      <c r="F580" s="236" t="s">
        <v>679</v>
      </c>
      <c r="G580" s="233"/>
      <c r="H580" s="237">
        <v>8.2799999999999994</v>
      </c>
      <c r="I580" s="238"/>
      <c r="J580" s="233"/>
      <c r="K580" s="233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150</v>
      </c>
      <c r="AU580" s="243" t="s">
        <v>91</v>
      </c>
      <c r="AV580" s="13" t="s">
        <v>91</v>
      </c>
      <c r="AW580" s="13" t="s">
        <v>42</v>
      </c>
      <c r="AX580" s="13" t="s">
        <v>82</v>
      </c>
      <c r="AY580" s="243" t="s">
        <v>139</v>
      </c>
    </row>
    <row r="581" s="13" customFormat="1">
      <c r="A581" s="13"/>
      <c r="B581" s="232"/>
      <c r="C581" s="233"/>
      <c r="D581" s="234" t="s">
        <v>150</v>
      </c>
      <c r="E581" s="235" t="s">
        <v>44</v>
      </c>
      <c r="F581" s="236" t="s">
        <v>680</v>
      </c>
      <c r="G581" s="233"/>
      <c r="H581" s="237">
        <v>6.8230000000000004</v>
      </c>
      <c r="I581" s="238"/>
      <c r="J581" s="233"/>
      <c r="K581" s="233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150</v>
      </c>
      <c r="AU581" s="243" t="s">
        <v>91</v>
      </c>
      <c r="AV581" s="13" t="s">
        <v>91</v>
      </c>
      <c r="AW581" s="13" t="s">
        <v>42</v>
      </c>
      <c r="AX581" s="13" t="s">
        <v>82</v>
      </c>
      <c r="AY581" s="243" t="s">
        <v>139</v>
      </c>
    </row>
    <row r="582" s="13" customFormat="1">
      <c r="A582" s="13"/>
      <c r="B582" s="232"/>
      <c r="C582" s="233"/>
      <c r="D582" s="234" t="s">
        <v>150</v>
      </c>
      <c r="E582" s="235" t="s">
        <v>44</v>
      </c>
      <c r="F582" s="236" t="s">
        <v>681</v>
      </c>
      <c r="G582" s="233"/>
      <c r="H582" s="237">
        <v>1.1379999999999999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150</v>
      </c>
      <c r="AU582" s="243" t="s">
        <v>91</v>
      </c>
      <c r="AV582" s="13" t="s">
        <v>91</v>
      </c>
      <c r="AW582" s="13" t="s">
        <v>42</v>
      </c>
      <c r="AX582" s="13" t="s">
        <v>82</v>
      </c>
      <c r="AY582" s="243" t="s">
        <v>139</v>
      </c>
    </row>
    <row r="583" s="13" customFormat="1">
      <c r="A583" s="13"/>
      <c r="B583" s="232"/>
      <c r="C583" s="233"/>
      <c r="D583" s="234" t="s">
        <v>150</v>
      </c>
      <c r="E583" s="235" t="s">
        <v>44</v>
      </c>
      <c r="F583" s="236" t="s">
        <v>682</v>
      </c>
      <c r="G583" s="233"/>
      <c r="H583" s="237">
        <v>0.65200000000000002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150</v>
      </c>
      <c r="AU583" s="243" t="s">
        <v>91</v>
      </c>
      <c r="AV583" s="13" t="s">
        <v>91</v>
      </c>
      <c r="AW583" s="13" t="s">
        <v>42</v>
      </c>
      <c r="AX583" s="13" t="s">
        <v>82</v>
      </c>
      <c r="AY583" s="243" t="s">
        <v>139</v>
      </c>
    </row>
    <row r="584" s="13" customFormat="1">
      <c r="A584" s="13"/>
      <c r="B584" s="232"/>
      <c r="C584" s="233"/>
      <c r="D584" s="234" t="s">
        <v>150</v>
      </c>
      <c r="E584" s="235" t="s">
        <v>44</v>
      </c>
      <c r="F584" s="236" t="s">
        <v>683</v>
      </c>
      <c r="G584" s="233"/>
      <c r="H584" s="237">
        <v>0.82299999999999995</v>
      </c>
      <c r="I584" s="238"/>
      <c r="J584" s="233"/>
      <c r="K584" s="233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150</v>
      </c>
      <c r="AU584" s="243" t="s">
        <v>91</v>
      </c>
      <c r="AV584" s="13" t="s">
        <v>91</v>
      </c>
      <c r="AW584" s="13" t="s">
        <v>42</v>
      </c>
      <c r="AX584" s="13" t="s">
        <v>82</v>
      </c>
      <c r="AY584" s="243" t="s">
        <v>139</v>
      </c>
    </row>
    <row r="585" s="13" customFormat="1">
      <c r="A585" s="13"/>
      <c r="B585" s="232"/>
      <c r="C585" s="233"/>
      <c r="D585" s="234" t="s">
        <v>150</v>
      </c>
      <c r="E585" s="235" t="s">
        <v>44</v>
      </c>
      <c r="F585" s="236" t="s">
        <v>684</v>
      </c>
      <c r="G585" s="233"/>
      <c r="H585" s="237">
        <v>1.4079999999999999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150</v>
      </c>
      <c r="AU585" s="243" t="s">
        <v>91</v>
      </c>
      <c r="AV585" s="13" t="s">
        <v>91</v>
      </c>
      <c r="AW585" s="13" t="s">
        <v>42</v>
      </c>
      <c r="AX585" s="13" t="s">
        <v>82</v>
      </c>
      <c r="AY585" s="243" t="s">
        <v>139</v>
      </c>
    </row>
    <row r="586" s="13" customFormat="1">
      <c r="A586" s="13"/>
      <c r="B586" s="232"/>
      <c r="C586" s="233"/>
      <c r="D586" s="234" t="s">
        <v>150</v>
      </c>
      <c r="E586" s="235" t="s">
        <v>44</v>
      </c>
      <c r="F586" s="236" t="s">
        <v>685</v>
      </c>
      <c r="G586" s="233"/>
      <c r="H586" s="237">
        <v>0.040000000000000001</v>
      </c>
      <c r="I586" s="238"/>
      <c r="J586" s="233"/>
      <c r="K586" s="233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150</v>
      </c>
      <c r="AU586" s="243" t="s">
        <v>91</v>
      </c>
      <c r="AV586" s="13" t="s">
        <v>91</v>
      </c>
      <c r="AW586" s="13" t="s">
        <v>42</v>
      </c>
      <c r="AX586" s="13" t="s">
        <v>82</v>
      </c>
      <c r="AY586" s="243" t="s">
        <v>139</v>
      </c>
    </row>
    <row r="587" s="13" customFormat="1">
      <c r="A587" s="13"/>
      <c r="B587" s="232"/>
      <c r="C587" s="233"/>
      <c r="D587" s="234" t="s">
        <v>150</v>
      </c>
      <c r="E587" s="235" t="s">
        <v>44</v>
      </c>
      <c r="F587" s="236" t="s">
        <v>686</v>
      </c>
      <c r="G587" s="233"/>
      <c r="H587" s="237">
        <v>0.058999999999999997</v>
      </c>
      <c r="I587" s="238"/>
      <c r="J587" s="233"/>
      <c r="K587" s="233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150</v>
      </c>
      <c r="AU587" s="243" t="s">
        <v>91</v>
      </c>
      <c r="AV587" s="13" t="s">
        <v>91</v>
      </c>
      <c r="AW587" s="13" t="s">
        <v>42</v>
      </c>
      <c r="AX587" s="13" t="s">
        <v>82</v>
      </c>
      <c r="AY587" s="243" t="s">
        <v>139</v>
      </c>
    </row>
    <row r="588" s="13" customFormat="1">
      <c r="A588" s="13"/>
      <c r="B588" s="232"/>
      <c r="C588" s="233"/>
      <c r="D588" s="234" t="s">
        <v>150</v>
      </c>
      <c r="E588" s="235" t="s">
        <v>44</v>
      </c>
      <c r="F588" s="236" t="s">
        <v>687</v>
      </c>
      <c r="G588" s="233"/>
      <c r="H588" s="237">
        <v>1.4079999999999999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150</v>
      </c>
      <c r="AU588" s="243" t="s">
        <v>91</v>
      </c>
      <c r="AV588" s="13" t="s">
        <v>91</v>
      </c>
      <c r="AW588" s="13" t="s">
        <v>42</v>
      </c>
      <c r="AX588" s="13" t="s">
        <v>82</v>
      </c>
      <c r="AY588" s="243" t="s">
        <v>139</v>
      </c>
    </row>
    <row r="589" s="13" customFormat="1">
      <c r="A589" s="13"/>
      <c r="B589" s="232"/>
      <c r="C589" s="233"/>
      <c r="D589" s="234" t="s">
        <v>150</v>
      </c>
      <c r="E589" s="235" t="s">
        <v>44</v>
      </c>
      <c r="F589" s="236" t="s">
        <v>688</v>
      </c>
      <c r="G589" s="233"/>
      <c r="H589" s="237">
        <v>0.88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150</v>
      </c>
      <c r="AU589" s="243" t="s">
        <v>91</v>
      </c>
      <c r="AV589" s="13" t="s">
        <v>91</v>
      </c>
      <c r="AW589" s="13" t="s">
        <v>42</v>
      </c>
      <c r="AX589" s="13" t="s">
        <v>82</v>
      </c>
      <c r="AY589" s="243" t="s">
        <v>139</v>
      </c>
    </row>
    <row r="590" s="13" customFormat="1">
      <c r="A590" s="13"/>
      <c r="B590" s="232"/>
      <c r="C590" s="233"/>
      <c r="D590" s="234" t="s">
        <v>150</v>
      </c>
      <c r="E590" s="235" t="s">
        <v>44</v>
      </c>
      <c r="F590" s="236" t="s">
        <v>689</v>
      </c>
      <c r="G590" s="233"/>
      <c r="H590" s="237">
        <v>0.80300000000000005</v>
      </c>
      <c r="I590" s="238"/>
      <c r="J590" s="233"/>
      <c r="K590" s="233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150</v>
      </c>
      <c r="AU590" s="243" t="s">
        <v>91</v>
      </c>
      <c r="AV590" s="13" t="s">
        <v>91</v>
      </c>
      <c r="AW590" s="13" t="s">
        <v>42</v>
      </c>
      <c r="AX590" s="13" t="s">
        <v>82</v>
      </c>
      <c r="AY590" s="243" t="s">
        <v>139</v>
      </c>
    </row>
    <row r="591" s="13" customFormat="1">
      <c r="A591" s="13"/>
      <c r="B591" s="232"/>
      <c r="C591" s="233"/>
      <c r="D591" s="234" t="s">
        <v>150</v>
      </c>
      <c r="E591" s="235" t="s">
        <v>44</v>
      </c>
      <c r="F591" s="236" t="s">
        <v>690</v>
      </c>
      <c r="G591" s="233"/>
      <c r="H591" s="237">
        <v>0.085000000000000006</v>
      </c>
      <c r="I591" s="238"/>
      <c r="J591" s="233"/>
      <c r="K591" s="233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150</v>
      </c>
      <c r="AU591" s="243" t="s">
        <v>91</v>
      </c>
      <c r="AV591" s="13" t="s">
        <v>91</v>
      </c>
      <c r="AW591" s="13" t="s">
        <v>42</v>
      </c>
      <c r="AX591" s="13" t="s">
        <v>82</v>
      </c>
      <c r="AY591" s="243" t="s">
        <v>139</v>
      </c>
    </row>
    <row r="592" s="15" customFormat="1">
      <c r="A592" s="15"/>
      <c r="B592" s="267"/>
      <c r="C592" s="268"/>
      <c r="D592" s="234" t="s">
        <v>150</v>
      </c>
      <c r="E592" s="269" t="s">
        <v>44</v>
      </c>
      <c r="F592" s="270" t="s">
        <v>691</v>
      </c>
      <c r="G592" s="268"/>
      <c r="H592" s="269" t="s">
        <v>44</v>
      </c>
      <c r="I592" s="271"/>
      <c r="J592" s="268"/>
      <c r="K592" s="268"/>
      <c r="L592" s="272"/>
      <c r="M592" s="273"/>
      <c r="N592" s="274"/>
      <c r="O592" s="274"/>
      <c r="P592" s="274"/>
      <c r="Q592" s="274"/>
      <c r="R592" s="274"/>
      <c r="S592" s="274"/>
      <c r="T592" s="27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76" t="s">
        <v>150</v>
      </c>
      <c r="AU592" s="276" t="s">
        <v>91</v>
      </c>
      <c r="AV592" s="15" t="s">
        <v>89</v>
      </c>
      <c r="AW592" s="15" t="s">
        <v>42</v>
      </c>
      <c r="AX592" s="15" t="s">
        <v>82</v>
      </c>
      <c r="AY592" s="276" t="s">
        <v>139</v>
      </c>
    </row>
    <row r="593" s="13" customFormat="1">
      <c r="A593" s="13"/>
      <c r="B593" s="232"/>
      <c r="C593" s="233"/>
      <c r="D593" s="234" t="s">
        <v>150</v>
      </c>
      <c r="E593" s="235" t="s">
        <v>44</v>
      </c>
      <c r="F593" s="236" t="s">
        <v>692</v>
      </c>
      <c r="G593" s="233"/>
      <c r="H593" s="237">
        <v>0.79500000000000004</v>
      </c>
      <c r="I593" s="238"/>
      <c r="J593" s="233"/>
      <c r="K593" s="233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150</v>
      </c>
      <c r="AU593" s="243" t="s">
        <v>91</v>
      </c>
      <c r="AV593" s="13" t="s">
        <v>91</v>
      </c>
      <c r="AW593" s="13" t="s">
        <v>42</v>
      </c>
      <c r="AX593" s="13" t="s">
        <v>82</v>
      </c>
      <c r="AY593" s="243" t="s">
        <v>139</v>
      </c>
    </row>
    <row r="594" s="13" customFormat="1">
      <c r="A594" s="13"/>
      <c r="B594" s="232"/>
      <c r="C594" s="233"/>
      <c r="D594" s="234" t="s">
        <v>150</v>
      </c>
      <c r="E594" s="235" t="s">
        <v>44</v>
      </c>
      <c r="F594" s="236" t="s">
        <v>693</v>
      </c>
      <c r="G594" s="233"/>
      <c r="H594" s="237">
        <v>0.65500000000000003</v>
      </c>
      <c r="I594" s="238"/>
      <c r="J594" s="233"/>
      <c r="K594" s="233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150</v>
      </c>
      <c r="AU594" s="243" t="s">
        <v>91</v>
      </c>
      <c r="AV594" s="13" t="s">
        <v>91</v>
      </c>
      <c r="AW594" s="13" t="s">
        <v>42</v>
      </c>
      <c r="AX594" s="13" t="s">
        <v>82</v>
      </c>
      <c r="AY594" s="243" t="s">
        <v>139</v>
      </c>
    </row>
    <row r="595" s="13" customFormat="1">
      <c r="A595" s="13"/>
      <c r="B595" s="232"/>
      <c r="C595" s="233"/>
      <c r="D595" s="234" t="s">
        <v>150</v>
      </c>
      <c r="E595" s="235" t="s">
        <v>44</v>
      </c>
      <c r="F595" s="236" t="s">
        <v>694</v>
      </c>
      <c r="G595" s="233"/>
      <c r="H595" s="237">
        <v>0.109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150</v>
      </c>
      <c r="AU595" s="243" t="s">
        <v>91</v>
      </c>
      <c r="AV595" s="13" t="s">
        <v>91</v>
      </c>
      <c r="AW595" s="13" t="s">
        <v>42</v>
      </c>
      <c r="AX595" s="13" t="s">
        <v>82</v>
      </c>
      <c r="AY595" s="243" t="s">
        <v>139</v>
      </c>
    </row>
    <row r="596" s="13" customFormat="1">
      <c r="A596" s="13"/>
      <c r="B596" s="232"/>
      <c r="C596" s="233"/>
      <c r="D596" s="234" t="s">
        <v>150</v>
      </c>
      <c r="E596" s="235" t="s">
        <v>44</v>
      </c>
      <c r="F596" s="236" t="s">
        <v>695</v>
      </c>
      <c r="G596" s="233"/>
      <c r="H596" s="237">
        <v>0.066000000000000003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150</v>
      </c>
      <c r="AU596" s="243" t="s">
        <v>91</v>
      </c>
      <c r="AV596" s="13" t="s">
        <v>91</v>
      </c>
      <c r="AW596" s="13" t="s">
        <v>42</v>
      </c>
      <c r="AX596" s="13" t="s">
        <v>82</v>
      </c>
      <c r="AY596" s="243" t="s">
        <v>139</v>
      </c>
    </row>
    <row r="597" s="13" customFormat="1">
      <c r="A597" s="13"/>
      <c r="B597" s="232"/>
      <c r="C597" s="233"/>
      <c r="D597" s="234" t="s">
        <v>150</v>
      </c>
      <c r="E597" s="235" t="s">
        <v>44</v>
      </c>
      <c r="F597" s="236" t="s">
        <v>696</v>
      </c>
      <c r="G597" s="233"/>
      <c r="H597" s="237">
        <v>0.13500000000000001</v>
      </c>
      <c r="I597" s="238"/>
      <c r="J597" s="233"/>
      <c r="K597" s="233"/>
      <c r="L597" s="239"/>
      <c r="M597" s="240"/>
      <c r="N597" s="241"/>
      <c r="O597" s="241"/>
      <c r="P597" s="241"/>
      <c r="Q597" s="241"/>
      <c r="R597" s="241"/>
      <c r="S597" s="241"/>
      <c r="T597" s="24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3" t="s">
        <v>150</v>
      </c>
      <c r="AU597" s="243" t="s">
        <v>91</v>
      </c>
      <c r="AV597" s="13" t="s">
        <v>91</v>
      </c>
      <c r="AW597" s="13" t="s">
        <v>42</v>
      </c>
      <c r="AX597" s="13" t="s">
        <v>82</v>
      </c>
      <c r="AY597" s="243" t="s">
        <v>139</v>
      </c>
    </row>
    <row r="598" s="15" customFormat="1">
      <c r="A598" s="15"/>
      <c r="B598" s="267"/>
      <c r="C598" s="268"/>
      <c r="D598" s="234" t="s">
        <v>150</v>
      </c>
      <c r="E598" s="269" t="s">
        <v>44</v>
      </c>
      <c r="F598" s="270" t="s">
        <v>697</v>
      </c>
      <c r="G598" s="268"/>
      <c r="H598" s="269" t="s">
        <v>44</v>
      </c>
      <c r="I598" s="271"/>
      <c r="J598" s="268"/>
      <c r="K598" s="268"/>
      <c r="L598" s="272"/>
      <c r="M598" s="273"/>
      <c r="N598" s="274"/>
      <c r="O598" s="274"/>
      <c r="P598" s="274"/>
      <c r="Q598" s="274"/>
      <c r="R598" s="274"/>
      <c r="S598" s="274"/>
      <c r="T598" s="27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6" t="s">
        <v>150</v>
      </c>
      <c r="AU598" s="276" t="s">
        <v>91</v>
      </c>
      <c r="AV598" s="15" t="s">
        <v>89</v>
      </c>
      <c r="AW598" s="15" t="s">
        <v>42</v>
      </c>
      <c r="AX598" s="15" t="s">
        <v>82</v>
      </c>
      <c r="AY598" s="276" t="s">
        <v>139</v>
      </c>
    </row>
    <row r="599" s="13" customFormat="1">
      <c r="A599" s="13"/>
      <c r="B599" s="232"/>
      <c r="C599" s="233"/>
      <c r="D599" s="234" t="s">
        <v>150</v>
      </c>
      <c r="E599" s="235" t="s">
        <v>44</v>
      </c>
      <c r="F599" s="236" t="s">
        <v>698</v>
      </c>
      <c r="G599" s="233"/>
      <c r="H599" s="237">
        <v>2.2709999999999999</v>
      </c>
      <c r="I599" s="238"/>
      <c r="J599" s="233"/>
      <c r="K599" s="233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150</v>
      </c>
      <c r="AU599" s="243" t="s">
        <v>91</v>
      </c>
      <c r="AV599" s="13" t="s">
        <v>91</v>
      </c>
      <c r="AW599" s="13" t="s">
        <v>42</v>
      </c>
      <c r="AX599" s="13" t="s">
        <v>82</v>
      </c>
      <c r="AY599" s="243" t="s">
        <v>139</v>
      </c>
    </row>
    <row r="600" s="13" customFormat="1">
      <c r="A600" s="13"/>
      <c r="B600" s="232"/>
      <c r="C600" s="233"/>
      <c r="D600" s="234" t="s">
        <v>150</v>
      </c>
      <c r="E600" s="235" t="s">
        <v>44</v>
      </c>
      <c r="F600" s="236" t="s">
        <v>699</v>
      </c>
      <c r="G600" s="233"/>
      <c r="H600" s="237">
        <v>1.871</v>
      </c>
      <c r="I600" s="238"/>
      <c r="J600" s="233"/>
      <c r="K600" s="233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150</v>
      </c>
      <c r="AU600" s="243" t="s">
        <v>91</v>
      </c>
      <c r="AV600" s="13" t="s">
        <v>91</v>
      </c>
      <c r="AW600" s="13" t="s">
        <v>42</v>
      </c>
      <c r="AX600" s="13" t="s">
        <v>82</v>
      </c>
      <c r="AY600" s="243" t="s">
        <v>139</v>
      </c>
    </row>
    <row r="601" s="13" customFormat="1">
      <c r="A601" s="13"/>
      <c r="B601" s="232"/>
      <c r="C601" s="233"/>
      <c r="D601" s="234" t="s">
        <v>150</v>
      </c>
      <c r="E601" s="235" t="s">
        <v>44</v>
      </c>
      <c r="F601" s="236" t="s">
        <v>700</v>
      </c>
      <c r="G601" s="233"/>
      <c r="H601" s="237">
        <v>0.312</v>
      </c>
      <c r="I601" s="238"/>
      <c r="J601" s="233"/>
      <c r="K601" s="233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150</v>
      </c>
      <c r="AU601" s="243" t="s">
        <v>91</v>
      </c>
      <c r="AV601" s="13" t="s">
        <v>91</v>
      </c>
      <c r="AW601" s="13" t="s">
        <v>42</v>
      </c>
      <c r="AX601" s="13" t="s">
        <v>82</v>
      </c>
      <c r="AY601" s="243" t="s">
        <v>139</v>
      </c>
    </row>
    <row r="602" s="13" customFormat="1">
      <c r="A602" s="13"/>
      <c r="B602" s="232"/>
      <c r="C602" s="233"/>
      <c r="D602" s="234" t="s">
        <v>150</v>
      </c>
      <c r="E602" s="235" t="s">
        <v>44</v>
      </c>
      <c r="F602" s="236" t="s">
        <v>701</v>
      </c>
      <c r="G602" s="233"/>
      <c r="H602" s="237">
        <v>0.27200000000000002</v>
      </c>
      <c r="I602" s="238"/>
      <c r="J602" s="233"/>
      <c r="K602" s="233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150</v>
      </c>
      <c r="AU602" s="243" t="s">
        <v>91</v>
      </c>
      <c r="AV602" s="13" t="s">
        <v>91</v>
      </c>
      <c r="AW602" s="13" t="s">
        <v>42</v>
      </c>
      <c r="AX602" s="13" t="s">
        <v>82</v>
      </c>
      <c r="AY602" s="243" t="s">
        <v>139</v>
      </c>
    </row>
    <row r="603" s="15" customFormat="1">
      <c r="A603" s="15"/>
      <c r="B603" s="267"/>
      <c r="C603" s="268"/>
      <c r="D603" s="234" t="s">
        <v>150</v>
      </c>
      <c r="E603" s="269" t="s">
        <v>44</v>
      </c>
      <c r="F603" s="270" t="s">
        <v>702</v>
      </c>
      <c r="G603" s="268"/>
      <c r="H603" s="269" t="s">
        <v>44</v>
      </c>
      <c r="I603" s="271"/>
      <c r="J603" s="268"/>
      <c r="K603" s="268"/>
      <c r="L603" s="272"/>
      <c r="M603" s="273"/>
      <c r="N603" s="274"/>
      <c r="O603" s="274"/>
      <c r="P603" s="274"/>
      <c r="Q603" s="274"/>
      <c r="R603" s="274"/>
      <c r="S603" s="274"/>
      <c r="T603" s="27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76" t="s">
        <v>150</v>
      </c>
      <c r="AU603" s="276" t="s">
        <v>91</v>
      </c>
      <c r="AV603" s="15" t="s">
        <v>89</v>
      </c>
      <c r="AW603" s="15" t="s">
        <v>42</v>
      </c>
      <c r="AX603" s="15" t="s">
        <v>82</v>
      </c>
      <c r="AY603" s="276" t="s">
        <v>139</v>
      </c>
    </row>
    <row r="604" s="13" customFormat="1">
      <c r="A604" s="13"/>
      <c r="B604" s="232"/>
      <c r="C604" s="233"/>
      <c r="D604" s="234" t="s">
        <v>150</v>
      </c>
      <c r="E604" s="235" t="s">
        <v>44</v>
      </c>
      <c r="F604" s="236" t="s">
        <v>703</v>
      </c>
      <c r="G604" s="233"/>
      <c r="H604" s="237">
        <v>0.041000000000000002</v>
      </c>
      <c r="I604" s="238"/>
      <c r="J604" s="233"/>
      <c r="K604" s="233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150</v>
      </c>
      <c r="AU604" s="243" t="s">
        <v>91</v>
      </c>
      <c r="AV604" s="13" t="s">
        <v>91</v>
      </c>
      <c r="AW604" s="13" t="s">
        <v>42</v>
      </c>
      <c r="AX604" s="13" t="s">
        <v>82</v>
      </c>
      <c r="AY604" s="243" t="s">
        <v>139</v>
      </c>
    </row>
    <row r="605" s="13" customFormat="1">
      <c r="A605" s="13"/>
      <c r="B605" s="232"/>
      <c r="C605" s="233"/>
      <c r="D605" s="234" t="s">
        <v>150</v>
      </c>
      <c r="E605" s="235" t="s">
        <v>44</v>
      </c>
      <c r="F605" s="236" t="s">
        <v>704</v>
      </c>
      <c r="G605" s="233"/>
      <c r="H605" s="237">
        <v>0.37</v>
      </c>
      <c r="I605" s="238"/>
      <c r="J605" s="233"/>
      <c r="K605" s="233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150</v>
      </c>
      <c r="AU605" s="243" t="s">
        <v>91</v>
      </c>
      <c r="AV605" s="13" t="s">
        <v>91</v>
      </c>
      <c r="AW605" s="13" t="s">
        <v>42</v>
      </c>
      <c r="AX605" s="13" t="s">
        <v>82</v>
      </c>
      <c r="AY605" s="243" t="s">
        <v>139</v>
      </c>
    </row>
    <row r="606" s="14" customFormat="1">
      <c r="A606" s="14"/>
      <c r="B606" s="255"/>
      <c r="C606" s="256"/>
      <c r="D606" s="234" t="s">
        <v>150</v>
      </c>
      <c r="E606" s="257" t="s">
        <v>44</v>
      </c>
      <c r="F606" s="258" t="s">
        <v>167</v>
      </c>
      <c r="G606" s="256"/>
      <c r="H606" s="259">
        <v>36.463999999999999</v>
      </c>
      <c r="I606" s="260"/>
      <c r="J606" s="256"/>
      <c r="K606" s="256"/>
      <c r="L606" s="261"/>
      <c r="M606" s="262"/>
      <c r="N606" s="263"/>
      <c r="O606" s="263"/>
      <c r="P606" s="263"/>
      <c r="Q606" s="263"/>
      <c r="R606" s="263"/>
      <c r="S606" s="263"/>
      <c r="T606" s="26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5" t="s">
        <v>150</v>
      </c>
      <c r="AU606" s="265" t="s">
        <v>91</v>
      </c>
      <c r="AV606" s="14" t="s">
        <v>146</v>
      </c>
      <c r="AW606" s="14" t="s">
        <v>42</v>
      </c>
      <c r="AX606" s="14" t="s">
        <v>89</v>
      </c>
      <c r="AY606" s="265" t="s">
        <v>139</v>
      </c>
    </row>
    <row r="607" s="2" customFormat="1" ht="24.15" customHeight="1">
      <c r="A607" s="40"/>
      <c r="B607" s="41"/>
      <c r="C607" s="213" t="s">
        <v>869</v>
      </c>
      <c r="D607" s="213" t="s">
        <v>142</v>
      </c>
      <c r="E607" s="214" t="s">
        <v>870</v>
      </c>
      <c r="F607" s="215" t="s">
        <v>871</v>
      </c>
      <c r="G607" s="216" t="s">
        <v>161</v>
      </c>
      <c r="H607" s="217">
        <v>57.82</v>
      </c>
      <c r="I607" s="218"/>
      <c r="J607" s="219">
        <f>ROUND(I607*H607,2)</f>
        <v>0</v>
      </c>
      <c r="K607" s="220"/>
      <c r="L607" s="46"/>
      <c r="M607" s="221" t="s">
        <v>44</v>
      </c>
      <c r="N607" s="222" t="s">
        <v>53</v>
      </c>
      <c r="O607" s="86"/>
      <c r="P607" s="223">
        <f>O607*H607</f>
        <v>0</v>
      </c>
      <c r="Q607" s="223">
        <v>0</v>
      </c>
      <c r="R607" s="223">
        <f>Q607*H607</f>
        <v>0</v>
      </c>
      <c r="S607" s="223">
        <v>0.024</v>
      </c>
      <c r="T607" s="224">
        <f>S607*H607</f>
        <v>1.38768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25" t="s">
        <v>236</v>
      </c>
      <c r="AT607" s="225" t="s">
        <v>142</v>
      </c>
      <c r="AU607" s="225" t="s">
        <v>91</v>
      </c>
      <c r="AY607" s="18" t="s">
        <v>139</v>
      </c>
      <c r="BE607" s="226">
        <f>IF(N607="základní",J607,0)</f>
        <v>0</v>
      </c>
      <c r="BF607" s="226">
        <f>IF(N607="snížená",J607,0)</f>
        <v>0</v>
      </c>
      <c r="BG607" s="226">
        <f>IF(N607="zákl. přenesená",J607,0)</f>
        <v>0</v>
      </c>
      <c r="BH607" s="226">
        <f>IF(N607="sníž. přenesená",J607,0)</f>
        <v>0</v>
      </c>
      <c r="BI607" s="226">
        <f>IF(N607="nulová",J607,0)</f>
        <v>0</v>
      </c>
      <c r="BJ607" s="18" t="s">
        <v>89</v>
      </c>
      <c r="BK607" s="226">
        <f>ROUND(I607*H607,2)</f>
        <v>0</v>
      </c>
      <c r="BL607" s="18" t="s">
        <v>236</v>
      </c>
      <c r="BM607" s="225" t="s">
        <v>872</v>
      </c>
    </row>
    <row r="608" s="2" customFormat="1">
      <c r="A608" s="40"/>
      <c r="B608" s="41"/>
      <c r="C608" s="42"/>
      <c r="D608" s="227" t="s">
        <v>148</v>
      </c>
      <c r="E608" s="42"/>
      <c r="F608" s="228" t="s">
        <v>873</v>
      </c>
      <c r="G608" s="42"/>
      <c r="H608" s="42"/>
      <c r="I608" s="229"/>
      <c r="J608" s="42"/>
      <c r="K608" s="42"/>
      <c r="L608" s="46"/>
      <c r="M608" s="230"/>
      <c r="N608" s="231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8" t="s">
        <v>148</v>
      </c>
      <c r="AU608" s="18" t="s">
        <v>91</v>
      </c>
    </row>
    <row r="609" s="13" customFormat="1">
      <c r="A609" s="13"/>
      <c r="B609" s="232"/>
      <c r="C609" s="233"/>
      <c r="D609" s="234" t="s">
        <v>150</v>
      </c>
      <c r="E609" s="235" t="s">
        <v>44</v>
      </c>
      <c r="F609" s="236" t="s">
        <v>874</v>
      </c>
      <c r="G609" s="233"/>
      <c r="H609" s="237">
        <v>57.82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150</v>
      </c>
      <c r="AU609" s="243" t="s">
        <v>91</v>
      </c>
      <c r="AV609" s="13" t="s">
        <v>91</v>
      </c>
      <c r="AW609" s="13" t="s">
        <v>42</v>
      </c>
      <c r="AX609" s="13" t="s">
        <v>89</v>
      </c>
      <c r="AY609" s="243" t="s">
        <v>139</v>
      </c>
    </row>
    <row r="610" s="2" customFormat="1" ht="16.5" customHeight="1">
      <c r="A610" s="40"/>
      <c r="B610" s="41"/>
      <c r="C610" s="213" t="s">
        <v>875</v>
      </c>
      <c r="D610" s="213" t="s">
        <v>142</v>
      </c>
      <c r="E610" s="214" t="s">
        <v>876</v>
      </c>
      <c r="F610" s="215" t="s">
        <v>877</v>
      </c>
      <c r="G610" s="216" t="s">
        <v>161</v>
      </c>
      <c r="H610" s="217">
        <v>57.82</v>
      </c>
      <c r="I610" s="218"/>
      <c r="J610" s="219">
        <f>ROUND(I610*H610,2)</f>
        <v>0</v>
      </c>
      <c r="K610" s="220"/>
      <c r="L610" s="46"/>
      <c r="M610" s="221" t="s">
        <v>44</v>
      </c>
      <c r="N610" s="222" t="s">
        <v>53</v>
      </c>
      <c r="O610" s="86"/>
      <c r="P610" s="223">
        <f>O610*H610</f>
        <v>0</v>
      </c>
      <c r="Q610" s="223">
        <v>0</v>
      </c>
      <c r="R610" s="223">
        <f>Q610*H610</f>
        <v>0</v>
      </c>
      <c r="S610" s="223">
        <v>0</v>
      </c>
      <c r="T610" s="224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25" t="s">
        <v>236</v>
      </c>
      <c r="AT610" s="225" t="s">
        <v>142</v>
      </c>
      <c r="AU610" s="225" t="s">
        <v>91</v>
      </c>
      <c r="AY610" s="18" t="s">
        <v>139</v>
      </c>
      <c r="BE610" s="226">
        <f>IF(N610="základní",J610,0)</f>
        <v>0</v>
      </c>
      <c r="BF610" s="226">
        <f>IF(N610="snížená",J610,0)</f>
        <v>0</v>
      </c>
      <c r="BG610" s="226">
        <f>IF(N610="zákl. přenesená",J610,0)</f>
        <v>0</v>
      </c>
      <c r="BH610" s="226">
        <f>IF(N610="sníž. přenesená",J610,0)</f>
        <v>0</v>
      </c>
      <c r="BI610" s="226">
        <f>IF(N610="nulová",J610,0)</f>
        <v>0</v>
      </c>
      <c r="BJ610" s="18" t="s">
        <v>89</v>
      </c>
      <c r="BK610" s="226">
        <f>ROUND(I610*H610,2)</f>
        <v>0</v>
      </c>
      <c r="BL610" s="18" t="s">
        <v>236</v>
      </c>
      <c r="BM610" s="225" t="s">
        <v>878</v>
      </c>
    </row>
    <row r="611" s="2" customFormat="1">
      <c r="A611" s="40"/>
      <c r="B611" s="41"/>
      <c r="C611" s="42"/>
      <c r="D611" s="227" t="s">
        <v>148</v>
      </c>
      <c r="E611" s="42"/>
      <c r="F611" s="228" t="s">
        <v>879</v>
      </c>
      <c r="G611" s="42"/>
      <c r="H611" s="42"/>
      <c r="I611" s="229"/>
      <c r="J611" s="42"/>
      <c r="K611" s="42"/>
      <c r="L611" s="46"/>
      <c r="M611" s="230"/>
      <c r="N611" s="231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8" t="s">
        <v>148</v>
      </c>
      <c r="AU611" s="18" t="s">
        <v>91</v>
      </c>
    </row>
    <row r="612" s="13" customFormat="1">
      <c r="A612" s="13"/>
      <c r="B612" s="232"/>
      <c r="C612" s="233"/>
      <c r="D612" s="234" t="s">
        <v>150</v>
      </c>
      <c r="E612" s="235" t="s">
        <v>44</v>
      </c>
      <c r="F612" s="236" t="s">
        <v>874</v>
      </c>
      <c r="G612" s="233"/>
      <c r="H612" s="237">
        <v>57.82</v>
      </c>
      <c r="I612" s="238"/>
      <c r="J612" s="233"/>
      <c r="K612" s="233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150</v>
      </c>
      <c r="AU612" s="243" t="s">
        <v>91</v>
      </c>
      <c r="AV612" s="13" t="s">
        <v>91</v>
      </c>
      <c r="AW612" s="13" t="s">
        <v>42</v>
      </c>
      <c r="AX612" s="13" t="s">
        <v>89</v>
      </c>
      <c r="AY612" s="243" t="s">
        <v>139</v>
      </c>
    </row>
    <row r="613" s="2" customFormat="1" ht="24.15" customHeight="1">
      <c r="A613" s="40"/>
      <c r="B613" s="41"/>
      <c r="C613" s="244" t="s">
        <v>880</v>
      </c>
      <c r="D613" s="244" t="s">
        <v>152</v>
      </c>
      <c r="E613" s="245" t="s">
        <v>881</v>
      </c>
      <c r="F613" s="246" t="s">
        <v>882</v>
      </c>
      <c r="G613" s="247" t="s">
        <v>228</v>
      </c>
      <c r="H613" s="248">
        <v>2.544</v>
      </c>
      <c r="I613" s="249"/>
      <c r="J613" s="250">
        <f>ROUND(I613*H613,2)</f>
        <v>0</v>
      </c>
      <c r="K613" s="251"/>
      <c r="L613" s="252"/>
      <c r="M613" s="253" t="s">
        <v>44</v>
      </c>
      <c r="N613" s="254" t="s">
        <v>53</v>
      </c>
      <c r="O613" s="86"/>
      <c r="P613" s="223">
        <f>O613*H613</f>
        <v>0</v>
      </c>
      <c r="Q613" s="223">
        <v>0.55000000000000004</v>
      </c>
      <c r="R613" s="223">
        <f>Q613*H613</f>
        <v>1.3992000000000002</v>
      </c>
      <c r="S613" s="223">
        <v>0</v>
      </c>
      <c r="T613" s="224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25" t="s">
        <v>332</v>
      </c>
      <c r="AT613" s="225" t="s">
        <v>152</v>
      </c>
      <c r="AU613" s="225" t="s">
        <v>91</v>
      </c>
      <c r="AY613" s="18" t="s">
        <v>139</v>
      </c>
      <c r="BE613" s="226">
        <f>IF(N613="základní",J613,0)</f>
        <v>0</v>
      </c>
      <c r="BF613" s="226">
        <f>IF(N613="snížená",J613,0)</f>
        <v>0</v>
      </c>
      <c r="BG613" s="226">
        <f>IF(N613="zákl. přenesená",J613,0)</f>
        <v>0</v>
      </c>
      <c r="BH613" s="226">
        <f>IF(N613="sníž. přenesená",J613,0)</f>
        <v>0</v>
      </c>
      <c r="BI613" s="226">
        <f>IF(N613="nulová",J613,0)</f>
        <v>0</v>
      </c>
      <c r="BJ613" s="18" t="s">
        <v>89</v>
      </c>
      <c r="BK613" s="226">
        <f>ROUND(I613*H613,2)</f>
        <v>0</v>
      </c>
      <c r="BL613" s="18" t="s">
        <v>236</v>
      </c>
      <c r="BM613" s="225" t="s">
        <v>883</v>
      </c>
    </row>
    <row r="614" s="13" customFormat="1">
      <c r="A614" s="13"/>
      <c r="B614" s="232"/>
      <c r="C614" s="233"/>
      <c r="D614" s="234" t="s">
        <v>150</v>
      </c>
      <c r="E614" s="235" t="s">
        <v>44</v>
      </c>
      <c r="F614" s="236" t="s">
        <v>705</v>
      </c>
      <c r="G614" s="233"/>
      <c r="H614" s="237">
        <v>2.544</v>
      </c>
      <c r="I614" s="238"/>
      <c r="J614" s="233"/>
      <c r="K614" s="233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150</v>
      </c>
      <c r="AU614" s="243" t="s">
        <v>91</v>
      </c>
      <c r="AV614" s="13" t="s">
        <v>91</v>
      </c>
      <c r="AW614" s="13" t="s">
        <v>42</v>
      </c>
      <c r="AX614" s="13" t="s">
        <v>89</v>
      </c>
      <c r="AY614" s="243" t="s">
        <v>139</v>
      </c>
    </row>
    <row r="615" s="2" customFormat="1" ht="24.15" customHeight="1">
      <c r="A615" s="40"/>
      <c r="B615" s="41"/>
      <c r="C615" s="213" t="s">
        <v>884</v>
      </c>
      <c r="D615" s="213" t="s">
        <v>142</v>
      </c>
      <c r="E615" s="214" t="s">
        <v>885</v>
      </c>
      <c r="F615" s="215" t="s">
        <v>886</v>
      </c>
      <c r="G615" s="216" t="s">
        <v>161</v>
      </c>
      <c r="H615" s="217">
        <v>57.82</v>
      </c>
      <c r="I615" s="218"/>
      <c r="J615" s="219">
        <f>ROUND(I615*H615,2)</f>
        <v>0</v>
      </c>
      <c r="K615" s="220"/>
      <c r="L615" s="46"/>
      <c r="M615" s="221" t="s">
        <v>44</v>
      </c>
      <c r="N615" s="222" t="s">
        <v>53</v>
      </c>
      <c r="O615" s="86"/>
      <c r="P615" s="223">
        <f>O615*H615</f>
        <v>0</v>
      </c>
      <c r="Q615" s="223">
        <v>0.00018000000000000001</v>
      </c>
      <c r="R615" s="223">
        <f>Q615*H615</f>
        <v>0.010407600000000001</v>
      </c>
      <c r="S615" s="223">
        <v>0</v>
      </c>
      <c r="T615" s="224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25" t="s">
        <v>236</v>
      </c>
      <c r="AT615" s="225" t="s">
        <v>142</v>
      </c>
      <c r="AU615" s="225" t="s">
        <v>91</v>
      </c>
      <c r="AY615" s="18" t="s">
        <v>139</v>
      </c>
      <c r="BE615" s="226">
        <f>IF(N615="základní",J615,0)</f>
        <v>0</v>
      </c>
      <c r="BF615" s="226">
        <f>IF(N615="snížená",J615,0)</f>
        <v>0</v>
      </c>
      <c r="BG615" s="226">
        <f>IF(N615="zákl. přenesená",J615,0)</f>
        <v>0</v>
      </c>
      <c r="BH615" s="226">
        <f>IF(N615="sníž. přenesená",J615,0)</f>
        <v>0</v>
      </c>
      <c r="BI615" s="226">
        <f>IF(N615="nulová",J615,0)</f>
        <v>0</v>
      </c>
      <c r="BJ615" s="18" t="s">
        <v>89</v>
      </c>
      <c r="BK615" s="226">
        <f>ROUND(I615*H615,2)</f>
        <v>0</v>
      </c>
      <c r="BL615" s="18" t="s">
        <v>236</v>
      </c>
      <c r="BM615" s="225" t="s">
        <v>887</v>
      </c>
    </row>
    <row r="616" s="2" customFormat="1">
      <c r="A616" s="40"/>
      <c r="B616" s="41"/>
      <c r="C616" s="42"/>
      <c r="D616" s="227" t="s">
        <v>148</v>
      </c>
      <c r="E616" s="42"/>
      <c r="F616" s="228" t="s">
        <v>888</v>
      </c>
      <c r="G616" s="42"/>
      <c r="H616" s="42"/>
      <c r="I616" s="229"/>
      <c r="J616" s="42"/>
      <c r="K616" s="42"/>
      <c r="L616" s="46"/>
      <c r="M616" s="230"/>
      <c r="N616" s="231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8" t="s">
        <v>148</v>
      </c>
      <c r="AU616" s="18" t="s">
        <v>91</v>
      </c>
    </row>
    <row r="617" s="13" customFormat="1">
      <c r="A617" s="13"/>
      <c r="B617" s="232"/>
      <c r="C617" s="233"/>
      <c r="D617" s="234" t="s">
        <v>150</v>
      </c>
      <c r="E617" s="235" t="s">
        <v>44</v>
      </c>
      <c r="F617" s="236" t="s">
        <v>874</v>
      </c>
      <c r="G617" s="233"/>
      <c r="H617" s="237">
        <v>57.82</v>
      </c>
      <c r="I617" s="238"/>
      <c r="J617" s="233"/>
      <c r="K617" s="233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150</v>
      </c>
      <c r="AU617" s="243" t="s">
        <v>91</v>
      </c>
      <c r="AV617" s="13" t="s">
        <v>91</v>
      </c>
      <c r="AW617" s="13" t="s">
        <v>42</v>
      </c>
      <c r="AX617" s="13" t="s">
        <v>89</v>
      </c>
      <c r="AY617" s="243" t="s">
        <v>139</v>
      </c>
    </row>
    <row r="618" s="2" customFormat="1" ht="49.05" customHeight="1">
      <c r="A618" s="40"/>
      <c r="B618" s="41"/>
      <c r="C618" s="213" t="s">
        <v>889</v>
      </c>
      <c r="D618" s="213" t="s">
        <v>142</v>
      </c>
      <c r="E618" s="214" t="s">
        <v>890</v>
      </c>
      <c r="F618" s="215" t="s">
        <v>891</v>
      </c>
      <c r="G618" s="216" t="s">
        <v>566</v>
      </c>
      <c r="H618" s="217">
        <v>27</v>
      </c>
      <c r="I618" s="218"/>
      <c r="J618" s="219">
        <f>ROUND(I618*H618,2)</f>
        <v>0</v>
      </c>
      <c r="K618" s="220"/>
      <c r="L618" s="46"/>
      <c r="M618" s="221" t="s">
        <v>44</v>
      </c>
      <c r="N618" s="222" t="s">
        <v>53</v>
      </c>
      <c r="O618" s="86"/>
      <c r="P618" s="223">
        <f>O618*H618</f>
        <v>0</v>
      </c>
      <c r="Q618" s="223">
        <v>0</v>
      </c>
      <c r="R618" s="223">
        <f>Q618*H618</f>
        <v>0</v>
      </c>
      <c r="S618" s="223">
        <v>0</v>
      </c>
      <c r="T618" s="224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25" t="s">
        <v>236</v>
      </c>
      <c r="AT618" s="225" t="s">
        <v>142</v>
      </c>
      <c r="AU618" s="225" t="s">
        <v>91</v>
      </c>
      <c r="AY618" s="18" t="s">
        <v>139</v>
      </c>
      <c r="BE618" s="226">
        <f>IF(N618="základní",J618,0)</f>
        <v>0</v>
      </c>
      <c r="BF618" s="226">
        <f>IF(N618="snížená",J618,0)</f>
        <v>0</v>
      </c>
      <c r="BG618" s="226">
        <f>IF(N618="zákl. přenesená",J618,0)</f>
        <v>0</v>
      </c>
      <c r="BH618" s="226">
        <f>IF(N618="sníž. přenesená",J618,0)</f>
        <v>0</v>
      </c>
      <c r="BI618" s="226">
        <f>IF(N618="nulová",J618,0)</f>
        <v>0</v>
      </c>
      <c r="BJ618" s="18" t="s">
        <v>89</v>
      </c>
      <c r="BK618" s="226">
        <f>ROUND(I618*H618,2)</f>
        <v>0</v>
      </c>
      <c r="BL618" s="18" t="s">
        <v>236</v>
      </c>
      <c r="BM618" s="225" t="s">
        <v>892</v>
      </c>
    </row>
    <row r="619" s="13" customFormat="1">
      <c r="A619" s="13"/>
      <c r="B619" s="232"/>
      <c r="C619" s="233"/>
      <c r="D619" s="234" t="s">
        <v>150</v>
      </c>
      <c r="E619" s="235" t="s">
        <v>44</v>
      </c>
      <c r="F619" s="236" t="s">
        <v>893</v>
      </c>
      <c r="G619" s="233"/>
      <c r="H619" s="237">
        <v>27</v>
      </c>
      <c r="I619" s="238"/>
      <c r="J619" s="233"/>
      <c r="K619" s="233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150</v>
      </c>
      <c r="AU619" s="243" t="s">
        <v>91</v>
      </c>
      <c r="AV619" s="13" t="s">
        <v>91</v>
      </c>
      <c r="AW619" s="13" t="s">
        <v>42</v>
      </c>
      <c r="AX619" s="13" t="s">
        <v>89</v>
      </c>
      <c r="AY619" s="243" t="s">
        <v>139</v>
      </c>
    </row>
    <row r="620" s="2" customFormat="1" ht="16.5" customHeight="1">
      <c r="A620" s="40"/>
      <c r="B620" s="41"/>
      <c r="C620" s="244" t="s">
        <v>894</v>
      </c>
      <c r="D620" s="244" t="s">
        <v>152</v>
      </c>
      <c r="E620" s="245" t="s">
        <v>895</v>
      </c>
      <c r="F620" s="246" t="s">
        <v>896</v>
      </c>
      <c r="G620" s="247" t="s">
        <v>197</v>
      </c>
      <c r="H620" s="248">
        <v>23.100000000000001</v>
      </c>
      <c r="I620" s="249"/>
      <c r="J620" s="250">
        <f>ROUND(I620*H620,2)</f>
        <v>0</v>
      </c>
      <c r="K620" s="251"/>
      <c r="L620" s="252"/>
      <c r="M620" s="253" t="s">
        <v>44</v>
      </c>
      <c r="N620" s="254" t="s">
        <v>53</v>
      </c>
      <c r="O620" s="86"/>
      <c r="P620" s="223">
        <f>O620*H620</f>
        <v>0</v>
      </c>
      <c r="Q620" s="223">
        <v>0.0012999999999999999</v>
      </c>
      <c r="R620" s="223">
        <f>Q620*H620</f>
        <v>0.030030000000000001</v>
      </c>
      <c r="S620" s="223">
        <v>0</v>
      </c>
      <c r="T620" s="224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25" t="s">
        <v>332</v>
      </c>
      <c r="AT620" s="225" t="s">
        <v>152</v>
      </c>
      <c r="AU620" s="225" t="s">
        <v>91</v>
      </c>
      <c r="AY620" s="18" t="s">
        <v>139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8" t="s">
        <v>89</v>
      </c>
      <c r="BK620" s="226">
        <f>ROUND(I620*H620,2)</f>
        <v>0</v>
      </c>
      <c r="BL620" s="18" t="s">
        <v>236</v>
      </c>
      <c r="BM620" s="225" t="s">
        <v>897</v>
      </c>
    </row>
    <row r="621" s="13" customFormat="1">
      <c r="A621" s="13"/>
      <c r="B621" s="232"/>
      <c r="C621" s="233"/>
      <c r="D621" s="234" t="s">
        <v>150</v>
      </c>
      <c r="E621" s="235" t="s">
        <v>44</v>
      </c>
      <c r="F621" s="236" t="s">
        <v>898</v>
      </c>
      <c r="G621" s="233"/>
      <c r="H621" s="237">
        <v>23.100000000000001</v>
      </c>
      <c r="I621" s="238"/>
      <c r="J621" s="233"/>
      <c r="K621" s="233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150</v>
      </c>
      <c r="AU621" s="243" t="s">
        <v>91</v>
      </c>
      <c r="AV621" s="13" t="s">
        <v>91</v>
      </c>
      <c r="AW621" s="13" t="s">
        <v>42</v>
      </c>
      <c r="AX621" s="13" t="s">
        <v>89</v>
      </c>
      <c r="AY621" s="243" t="s">
        <v>139</v>
      </c>
    </row>
    <row r="622" s="2" customFormat="1" ht="16.5" customHeight="1">
      <c r="A622" s="40"/>
      <c r="B622" s="41"/>
      <c r="C622" s="244" t="s">
        <v>899</v>
      </c>
      <c r="D622" s="244" t="s">
        <v>152</v>
      </c>
      <c r="E622" s="245" t="s">
        <v>900</v>
      </c>
      <c r="F622" s="246" t="s">
        <v>901</v>
      </c>
      <c r="G622" s="247" t="s">
        <v>197</v>
      </c>
      <c r="H622" s="248">
        <v>23.100000000000001</v>
      </c>
      <c r="I622" s="249"/>
      <c r="J622" s="250">
        <f>ROUND(I622*H622,2)</f>
        <v>0</v>
      </c>
      <c r="K622" s="251"/>
      <c r="L622" s="252"/>
      <c r="M622" s="253" t="s">
        <v>44</v>
      </c>
      <c r="N622" s="254" t="s">
        <v>53</v>
      </c>
      <c r="O622" s="86"/>
      <c r="P622" s="223">
        <f>O622*H622</f>
        <v>0</v>
      </c>
      <c r="Q622" s="223">
        <v>0.00198</v>
      </c>
      <c r="R622" s="223">
        <f>Q622*H622</f>
        <v>0.045738000000000001</v>
      </c>
      <c r="S622" s="223">
        <v>0</v>
      </c>
      <c r="T622" s="224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25" t="s">
        <v>332</v>
      </c>
      <c r="AT622" s="225" t="s">
        <v>152</v>
      </c>
      <c r="AU622" s="225" t="s">
        <v>91</v>
      </c>
      <c r="AY622" s="18" t="s">
        <v>139</v>
      </c>
      <c r="BE622" s="226">
        <f>IF(N622="základní",J622,0)</f>
        <v>0</v>
      </c>
      <c r="BF622" s="226">
        <f>IF(N622="snížená",J622,0)</f>
        <v>0</v>
      </c>
      <c r="BG622" s="226">
        <f>IF(N622="zákl. přenesená",J622,0)</f>
        <v>0</v>
      </c>
      <c r="BH622" s="226">
        <f>IF(N622="sníž. přenesená",J622,0)</f>
        <v>0</v>
      </c>
      <c r="BI622" s="226">
        <f>IF(N622="nulová",J622,0)</f>
        <v>0</v>
      </c>
      <c r="BJ622" s="18" t="s">
        <v>89</v>
      </c>
      <c r="BK622" s="226">
        <f>ROUND(I622*H622,2)</f>
        <v>0</v>
      </c>
      <c r="BL622" s="18" t="s">
        <v>236</v>
      </c>
      <c r="BM622" s="225" t="s">
        <v>902</v>
      </c>
    </row>
    <row r="623" s="13" customFormat="1">
      <c r="A623" s="13"/>
      <c r="B623" s="232"/>
      <c r="C623" s="233"/>
      <c r="D623" s="234" t="s">
        <v>150</v>
      </c>
      <c r="E623" s="235" t="s">
        <v>44</v>
      </c>
      <c r="F623" s="236" t="s">
        <v>898</v>
      </c>
      <c r="G623" s="233"/>
      <c r="H623" s="237">
        <v>23.100000000000001</v>
      </c>
      <c r="I623" s="238"/>
      <c r="J623" s="233"/>
      <c r="K623" s="233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150</v>
      </c>
      <c r="AU623" s="243" t="s">
        <v>91</v>
      </c>
      <c r="AV623" s="13" t="s">
        <v>91</v>
      </c>
      <c r="AW623" s="13" t="s">
        <v>42</v>
      </c>
      <c r="AX623" s="13" t="s">
        <v>89</v>
      </c>
      <c r="AY623" s="243" t="s">
        <v>139</v>
      </c>
    </row>
    <row r="624" s="2" customFormat="1" ht="16.5" customHeight="1">
      <c r="A624" s="40"/>
      <c r="B624" s="41"/>
      <c r="C624" s="244" t="s">
        <v>903</v>
      </c>
      <c r="D624" s="244" t="s">
        <v>152</v>
      </c>
      <c r="E624" s="245" t="s">
        <v>904</v>
      </c>
      <c r="F624" s="246" t="s">
        <v>905</v>
      </c>
      <c r="G624" s="247" t="s">
        <v>906</v>
      </c>
      <c r="H624" s="248">
        <v>1.0800000000000001</v>
      </c>
      <c r="I624" s="249"/>
      <c r="J624" s="250">
        <f>ROUND(I624*H624,2)</f>
        <v>0</v>
      </c>
      <c r="K624" s="251"/>
      <c r="L624" s="252"/>
      <c r="M624" s="253" t="s">
        <v>44</v>
      </c>
      <c r="N624" s="254" t="s">
        <v>53</v>
      </c>
      <c r="O624" s="86"/>
      <c r="P624" s="223">
        <f>O624*H624</f>
        <v>0</v>
      </c>
      <c r="Q624" s="223">
        <v>0.0033300000000000001</v>
      </c>
      <c r="R624" s="223">
        <f>Q624*H624</f>
        <v>0.0035964000000000005</v>
      </c>
      <c r="S624" s="223">
        <v>0</v>
      </c>
      <c r="T624" s="224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25" t="s">
        <v>332</v>
      </c>
      <c r="AT624" s="225" t="s">
        <v>152</v>
      </c>
      <c r="AU624" s="225" t="s">
        <v>91</v>
      </c>
      <c r="AY624" s="18" t="s">
        <v>139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8" t="s">
        <v>89</v>
      </c>
      <c r="BK624" s="226">
        <f>ROUND(I624*H624,2)</f>
        <v>0</v>
      </c>
      <c r="BL624" s="18" t="s">
        <v>236</v>
      </c>
      <c r="BM624" s="225" t="s">
        <v>907</v>
      </c>
    </row>
    <row r="625" s="13" customFormat="1">
      <c r="A625" s="13"/>
      <c r="B625" s="232"/>
      <c r="C625" s="233"/>
      <c r="D625" s="234" t="s">
        <v>150</v>
      </c>
      <c r="E625" s="235" t="s">
        <v>44</v>
      </c>
      <c r="F625" s="236" t="s">
        <v>908</v>
      </c>
      <c r="G625" s="233"/>
      <c r="H625" s="237">
        <v>1.0800000000000001</v>
      </c>
      <c r="I625" s="238"/>
      <c r="J625" s="233"/>
      <c r="K625" s="233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150</v>
      </c>
      <c r="AU625" s="243" t="s">
        <v>91</v>
      </c>
      <c r="AV625" s="13" t="s">
        <v>91</v>
      </c>
      <c r="AW625" s="13" t="s">
        <v>42</v>
      </c>
      <c r="AX625" s="13" t="s">
        <v>89</v>
      </c>
      <c r="AY625" s="243" t="s">
        <v>139</v>
      </c>
    </row>
    <row r="626" s="2" customFormat="1" ht="16.5" customHeight="1">
      <c r="A626" s="40"/>
      <c r="B626" s="41"/>
      <c r="C626" s="244" t="s">
        <v>909</v>
      </c>
      <c r="D626" s="244" t="s">
        <v>152</v>
      </c>
      <c r="E626" s="245" t="s">
        <v>910</v>
      </c>
      <c r="F626" s="246" t="s">
        <v>911</v>
      </c>
      <c r="G626" s="247" t="s">
        <v>906</v>
      </c>
      <c r="H626" s="248">
        <v>1.0800000000000001</v>
      </c>
      <c r="I626" s="249"/>
      <c r="J626" s="250">
        <f>ROUND(I626*H626,2)</f>
        <v>0</v>
      </c>
      <c r="K626" s="251"/>
      <c r="L626" s="252"/>
      <c r="M626" s="253" t="s">
        <v>44</v>
      </c>
      <c r="N626" s="254" t="s">
        <v>53</v>
      </c>
      <c r="O626" s="86"/>
      <c r="P626" s="223">
        <f>O626*H626</f>
        <v>0</v>
      </c>
      <c r="Q626" s="223">
        <v>0.0064400000000000004</v>
      </c>
      <c r="R626" s="223">
        <f>Q626*H626</f>
        <v>0.0069552000000000008</v>
      </c>
      <c r="S626" s="223">
        <v>0</v>
      </c>
      <c r="T626" s="224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25" t="s">
        <v>332</v>
      </c>
      <c r="AT626" s="225" t="s">
        <v>152</v>
      </c>
      <c r="AU626" s="225" t="s">
        <v>91</v>
      </c>
      <c r="AY626" s="18" t="s">
        <v>139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8" t="s">
        <v>89</v>
      </c>
      <c r="BK626" s="226">
        <f>ROUND(I626*H626,2)</f>
        <v>0</v>
      </c>
      <c r="BL626" s="18" t="s">
        <v>236</v>
      </c>
      <c r="BM626" s="225" t="s">
        <v>912</v>
      </c>
    </row>
    <row r="627" s="13" customFormat="1">
      <c r="A627" s="13"/>
      <c r="B627" s="232"/>
      <c r="C627" s="233"/>
      <c r="D627" s="234" t="s">
        <v>150</v>
      </c>
      <c r="E627" s="235" t="s">
        <v>44</v>
      </c>
      <c r="F627" s="236" t="s">
        <v>908</v>
      </c>
      <c r="G627" s="233"/>
      <c r="H627" s="237">
        <v>1.0800000000000001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150</v>
      </c>
      <c r="AU627" s="243" t="s">
        <v>91</v>
      </c>
      <c r="AV627" s="13" t="s">
        <v>91</v>
      </c>
      <c r="AW627" s="13" t="s">
        <v>42</v>
      </c>
      <c r="AX627" s="13" t="s">
        <v>89</v>
      </c>
      <c r="AY627" s="243" t="s">
        <v>139</v>
      </c>
    </row>
    <row r="628" s="2" customFormat="1" ht="21.75" customHeight="1">
      <c r="A628" s="40"/>
      <c r="B628" s="41"/>
      <c r="C628" s="244" t="s">
        <v>913</v>
      </c>
      <c r="D628" s="244" t="s">
        <v>152</v>
      </c>
      <c r="E628" s="245" t="s">
        <v>914</v>
      </c>
      <c r="F628" s="246" t="s">
        <v>915</v>
      </c>
      <c r="G628" s="247" t="s">
        <v>906</v>
      </c>
      <c r="H628" s="248">
        <v>1.0800000000000001</v>
      </c>
      <c r="I628" s="249"/>
      <c r="J628" s="250">
        <f>ROUND(I628*H628,2)</f>
        <v>0</v>
      </c>
      <c r="K628" s="251"/>
      <c r="L628" s="252"/>
      <c r="M628" s="253" t="s">
        <v>44</v>
      </c>
      <c r="N628" s="254" t="s">
        <v>53</v>
      </c>
      <c r="O628" s="86"/>
      <c r="P628" s="223">
        <f>O628*H628</f>
        <v>0</v>
      </c>
      <c r="Q628" s="223">
        <v>0.0087200000000000003</v>
      </c>
      <c r="R628" s="223">
        <f>Q628*H628</f>
        <v>0.0094176000000000017</v>
      </c>
      <c r="S628" s="223">
        <v>0</v>
      </c>
      <c r="T628" s="224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25" t="s">
        <v>332</v>
      </c>
      <c r="AT628" s="225" t="s">
        <v>152</v>
      </c>
      <c r="AU628" s="225" t="s">
        <v>91</v>
      </c>
      <c r="AY628" s="18" t="s">
        <v>139</v>
      </c>
      <c r="BE628" s="226">
        <f>IF(N628="základní",J628,0)</f>
        <v>0</v>
      </c>
      <c r="BF628" s="226">
        <f>IF(N628="snížená",J628,0)</f>
        <v>0</v>
      </c>
      <c r="BG628" s="226">
        <f>IF(N628="zákl. přenesená",J628,0)</f>
        <v>0</v>
      </c>
      <c r="BH628" s="226">
        <f>IF(N628="sníž. přenesená",J628,0)</f>
        <v>0</v>
      </c>
      <c r="BI628" s="226">
        <f>IF(N628="nulová",J628,0)</f>
        <v>0</v>
      </c>
      <c r="BJ628" s="18" t="s">
        <v>89</v>
      </c>
      <c r="BK628" s="226">
        <f>ROUND(I628*H628,2)</f>
        <v>0</v>
      </c>
      <c r="BL628" s="18" t="s">
        <v>236</v>
      </c>
      <c r="BM628" s="225" t="s">
        <v>916</v>
      </c>
    </row>
    <row r="629" s="13" customFormat="1">
      <c r="A629" s="13"/>
      <c r="B629" s="232"/>
      <c r="C629" s="233"/>
      <c r="D629" s="234" t="s">
        <v>150</v>
      </c>
      <c r="E629" s="235" t="s">
        <v>44</v>
      </c>
      <c r="F629" s="236" t="s">
        <v>908</v>
      </c>
      <c r="G629" s="233"/>
      <c r="H629" s="237">
        <v>1.0800000000000001</v>
      </c>
      <c r="I629" s="238"/>
      <c r="J629" s="233"/>
      <c r="K629" s="233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150</v>
      </c>
      <c r="AU629" s="243" t="s">
        <v>91</v>
      </c>
      <c r="AV629" s="13" t="s">
        <v>91</v>
      </c>
      <c r="AW629" s="13" t="s">
        <v>42</v>
      </c>
      <c r="AX629" s="13" t="s">
        <v>89</v>
      </c>
      <c r="AY629" s="243" t="s">
        <v>139</v>
      </c>
    </row>
    <row r="630" s="2" customFormat="1" ht="21.75" customHeight="1">
      <c r="A630" s="40"/>
      <c r="B630" s="41"/>
      <c r="C630" s="244" t="s">
        <v>917</v>
      </c>
      <c r="D630" s="244" t="s">
        <v>152</v>
      </c>
      <c r="E630" s="245" t="s">
        <v>918</v>
      </c>
      <c r="F630" s="246" t="s">
        <v>919</v>
      </c>
      <c r="G630" s="247" t="s">
        <v>906</v>
      </c>
      <c r="H630" s="248">
        <v>1.0800000000000001</v>
      </c>
      <c r="I630" s="249"/>
      <c r="J630" s="250">
        <f>ROUND(I630*H630,2)</f>
        <v>0</v>
      </c>
      <c r="K630" s="251"/>
      <c r="L630" s="252"/>
      <c r="M630" s="253" t="s">
        <v>44</v>
      </c>
      <c r="N630" s="254" t="s">
        <v>53</v>
      </c>
      <c r="O630" s="86"/>
      <c r="P630" s="223">
        <f>O630*H630</f>
        <v>0</v>
      </c>
      <c r="Q630" s="223">
        <v>0.017399999999999999</v>
      </c>
      <c r="R630" s="223">
        <f>Q630*H630</f>
        <v>0.018792</v>
      </c>
      <c r="S630" s="223">
        <v>0</v>
      </c>
      <c r="T630" s="224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25" t="s">
        <v>332</v>
      </c>
      <c r="AT630" s="225" t="s">
        <v>152</v>
      </c>
      <c r="AU630" s="225" t="s">
        <v>91</v>
      </c>
      <c r="AY630" s="18" t="s">
        <v>139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8" t="s">
        <v>89</v>
      </c>
      <c r="BK630" s="226">
        <f>ROUND(I630*H630,2)</f>
        <v>0</v>
      </c>
      <c r="BL630" s="18" t="s">
        <v>236</v>
      </c>
      <c r="BM630" s="225" t="s">
        <v>920</v>
      </c>
    </row>
    <row r="631" s="13" customFormat="1">
      <c r="A631" s="13"/>
      <c r="B631" s="232"/>
      <c r="C631" s="233"/>
      <c r="D631" s="234" t="s">
        <v>150</v>
      </c>
      <c r="E631" s="235" t="s">
        <v>44</v>
      </c>
      <c r="F631" s="236" t="s">
        <v>908</v>
      </c>
      <c r="G631" s="233"/>
      <c r="H631" s="237">
        <v>1.0800000000000001</v>
      </c>
      <c r="I631" s="238"/>
      <c r="J631" s="233"/>
      <c r="K631" s="233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150</v>
      </c>
      <c r="AU631" s="243" t="s">
        <v>91</v>
      </c>
      <c r="AV631" s="13" t="s">
        <v>91</v>
      </c>
      <c r="AW631" s="13" t="s">
        <v>42</v>
      </c>
      <c r="AX631" s="13" t="s">
        <v>89</v>
      </c>
      <c r="AY631" s="243" t="s">
        <v>139</v>
      </c>
    </row>
    <row r="632" s="2" customFormat="1" ht="24.15" customHeight="1">
      <c r="A632" s="40"/>
      <c r="B632" s="41"/>
      <c r="C632" s="244" t="s">
        <v>921</v>
      </c>
      <c r="D632" s="244" t="s">
        <v>152</v>
      </c>
      <c r="E632" s="245" t="s">
        <v>922</v>
      </c>
      <c r="F632" s="246" t="s">
        <v>923</v>
      </c>
      <c r="G632" s="247" t="s">
        <v>566</v>
      </c>
      <c r="H632" s="248">
        <v>27</v>
      </c>
      <c r="I632" s="249"/>
      <c r="J632" s="250">
        <f>ROUND(I632*H632,2)</f>
        <v>0</v>
      </c>
      <c r="K632" s="251"/>
      <c r="L632" s="252"/>
      <c r="M632" s="253" t="s">
        <v>44</v>
      </c>
      <c r="N632" s="254" t="s">
        <v>53</v>
      </c>
      <c r="O632" s="86"/>
      <c r="P632" s="223">
        <f>O632*H632</f>
        <v>0</v>
      </c>
      <c r="Q632" s="223">
        <v>0</v>
      </c>
      <c r="R632" s="223">
        <f>Q632*H632</f>
        <v>0</v>
      </c>
      <c r="S632" s="223">
        <v>0</v>
      </c>
      <c r="T632" s="224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25" t="s">
        <v>332</v>
      </c>
      <c r="AT632" s="225" t="s">
        <v>152</v>
      </c>
      <c r="AU632" s="225" t="s">
        <v>91</v>
      </c>
      <c r="AY632" s="18" t="s">
        <v>139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8" t="s">
        <v>89</v>
      </c>
      <c r="BK632" s="226">
        <f>ROUND(I632*H632,2)</f>
        <v>0</v>
      </c>
      <c r="BL632" s="18" t="s">
        <v>236</v>
      </c>
      <c r="BM632" s="225" t="s">
        <v>924</v>
      </c>
    </row>
    <row r="633" s="13" customFormat="1">
      <c r="A633" s="13"/>
      <c r="B633" s="232"/>
      <c r="C633" s="233"/>
      <c r="D633" s="234" t="s">
        <v>150</v>
      </c>
      <c r="E633" s="235" t="s">
        <v>44</v>
      </c>
      <c r="F633" s="236" t="s">
        <v>893</v>
      </c>
      <c r="G633" s="233"/>
      <c r="H633" s="237">
        <v>27</v>
      </c>
      <c r="I633" s="238"/>
      <c r="J633" s="233"/>
      <c r="K633" s="233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150</v>
      </c>
      <c r="AU633" s="243" t="s">
        <v>91</v>
      </c>
      <c r="AV633" s="13" t="s">
        <v>91</v>
      </c>
      <c r="AW633" s="13" t="s">
        <v>42</v>
      </c>
      <c r="AX633" s="13" t="s">
        <v>89</v>
      </c>
      <c r="AY633" s="243" t="s">
        <v>139</v>
      </c>
    </row>
    <row r="634" s="2" customFormat="1" ht="21.75" customHeight="1">
      <c r="A634" s="40"/>
      <c r="B634" s="41"/>
      <c r="C634" s="244" t="s">
        <v>925</v>
      </c>
      <c r="D634" s="244" t="s">
        <v>152</v>
      </c>
      <c r="E634" s="245" t="s">
        <v>926</v>
      </c>
      <c r="F634" s="246" t="s">
        <v>927</v>
      </c>
      <c r="G634" s="247" t="s">
        <v>566</v>
      </c>
      <c r="H634" s="248">
        <v>27</v>
      </c>
      <c r="I634" s="249"/>
      <c r="J634" s="250">
        <f>ROUND(I634*H634,2)</f>
        <v>0</v>
      </c>
      <c r="K634" s="251"/>
      <c r="L634" s="252"/>
      <c r="M634" s="253" t="s">
        <v>44</v>
      </c>
      <c r="N634" s="254" t="s">
        <v>53</v>
      </c>
      <c r="O634" s="86"/>
      <c r="P634" s="223">
        <f>O634*H634</f>
        <v>0</v>
      </c>
      <c r="Q634" s="223">
        <v>0</v>
      </c>
      <c r="R634" s="223">
        <f>Q634*H634</f>
        <v>0</v>
      </c>
      <c r="S634" s="223">
        <v>0</v>
      </c>
      <c r="T634" s="224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25" t="s">
        <v>332</v>
      </c>
      <c r="AT634" s="225" t="s">
        <v>152</v>
      </c>
      <c r="AU634" s="225" t="s">
        <v>91</v>
      </c>
      <c r="AY634" s="18" t="s">
        <v>139</v>
      </c>
      <c r="BE634" s="226">
        <f>IF(N634="základní",J634,0)</f>
        <v>0</v>
      </c>
      <c r="BF634" s="226">
        <f>IF(N634="snížená",J634,0)</f>
        <v>0</v>
      </c>
      <c r="BG634" s="226">
        <f>IF(N634="zákl. přenesená",J634,0)</f>
        <v>0</v>
      </c>
      <c r="BH634" s="226">
        <f>IF(N634="sníž. přenesená",J634,0)</f>
        <v>0</v>
      </c>
      <c r="BI634" s="226">
        <f>IF(N634="nulová",J634,0)</f>
        <v>0</v>
      </c>
      <c r="BJ634" s="18" t="s">
        <v>89</v>
      </c>
      <c r="BK634" s="226">
        <f>ROUND(I634*H634,2)</f>
        <v>0</v>
      </c>
      <c r="BL634" s="18" t="s">
        <v>236</v>
      </c>
      <c r="BM634" s="225" t="s">
        <v>928</v>
      </c>
    </row>
    <row r="635" s="13" customFormat="1">
      <c r="A635" s="13"/>
      <c r="B635" s="232"/>
      <c r="C635" s="233"/>
      <c r="D635" s="234" t="s">
        <v>150</v>
      </c>
      <c r="E635" s="235" t="s">
        <v>44</v>
      </c>
      <c r="F635" s="236" t="s">
        <v>893</v>
      </c>
      <c r="G635" s="233"/>
      <c r="H635" s="237">
        <v>27</v>
      </c>
      <c r="I635" s="238"/>
      <c r="J635" s="233"/>
      <c r="K635" s="233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150</v>
      </c>
      <c r="AU635" s="243" t="s">
        <v>91</v>
      </c>
      <c r="AV635" s="13" t="s">
        <v>91</v>
      </c>
      <c r="AW635" s="13" t="s">
        <v>42</v>
      </c>
      <c r="AX635" s="13" t="s">
        <v>89</v>
      </c>
      <c r="AY635" s="243" t="s">
        <v>139</v>
      </c>
    </row>
    <row r="636" s="2" customFormat="1" ht="49.05" customHeight="1">
      <c r="A636" s="40"/>
      <c r="B636" s="41"/>
      <c r="C636" s="213" t="s">
        <v>929</v>
      </c>
      <c r="D636" s="213" t="s">
        <v>142</v>
      </c>
      <c r="E636" s="214" t="s">
        <v>930</v>
      </c>
      <c r="F636" s="215" t="s">
        <v>931</v>
      </c>
      <c r="G636" s="216" t="s">
        <v>145</v>
      </c>
      <c r="H636" s="217">
        <v>29.09</v>
      </c>
      <c r="I636" s="218"/>
      <c r="J636" s="219">
        <f>ROUND(I636*H636,2)</f>
        <v>0</v>
      </c>
      <c r="K636" s="220"/>
      <c r="L636" s="46"/>
      <c r="M636" s="221" t="s">
        <v>44</v>
      </c>
      <c r="N636" s="222" t="s">
        <v>53</v>
      </c>
      <c r="O636" s="86"/>
      <c r="P636" s="223">
        <f>O636*H636</f>
        <v>0</v>
      </c>
      <c r="Q636" s="223">
        <v>0</v>
      </c>
      <c r="R636" s="223">
        <f>Q636*H636</f>
        <v>0</v>
      </c>
      <c r="S636" s="223">
        <v>0</v>
      </c>
      <c r="T636" s="224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25" t="s">
        <v>236</v>
      </c>
      <c r="AT636" s="225" t="s">
        <v>142</v>
      </c>
      <c r="AU636" s="225" t="s">
        <v>91</v>
      </c>
      <c r="AY636" s="18" t="s">
        <v>139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8" t="s">
        <v>89</v>
      </c>
      <c r="BK636" s="226">
        <f>ROUND(I636*H636,2)</f>
        <v>0</v>
      </c>
      <c r="BL636" s="18" t="s">
        <v>236</v>
      </c>
      <c r="BM636" s="225" t="s">
        <v>932</v>
      </c>
    </row>
    <row r="637" s="2" customFormat="1">
      <c r="A637" s="40"/>
      <c r="B637" s="41"/>
      <c r="C637" s="42"/>
      <c r="D637" s="227" t="s">
        <v>148</v>
      </c>
      <c r="E637" s="42"/>
      <c r="F637" s="228" t="s">
        <v>933</v>
      </c>
      <c r="G637" s="42"/>
      <c r="H637" s="42"/>
      <c r="I637" s="229"/>
      <c r="J637" s="42"/>
      <c r="K637" s="42"/>
      <c r="L637" s="46"/>
      <c r="M637" s="230"/>
      <c r="N637" s="231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8" t="s">
        <v>148</v>
      </c>
      <c r="AU637" s="18" t="s">
        <v>91</v>
      </c>
    </row>
    <row r="638" s="2" customFormat="1" ht="49.05" customHeight="1">
      <c r="A638" s="40"/>
      <c r="B638" s="41"/>
      <c r="C638" s="213" t="s">
        <v>934</v>
      </c>
      <c r="D638" s="213" t="s">
        <v>142</v>
      </c>
      <c r="E638" s="214" t="s">
        <v>935</v>
      </c>
      <c r="F638" s="215" t="s">
        <v>936</v>
      </c>
      <c r="G638" s="216" t="s">
        <v>145</v>
      </c>
      <c r="H638" s="217">
        <v>29.09</v>
      </c>
      <c r="I638" s="218"/>
      <c r="J638" s="219">
        <f>ROUND(I638*H638,2)</f>
        <v>0</v>
      </c>
      <c r="K638" s="220"/>
      <c r="L638" s="46"/>
      <c r="M638" s="221" t="s">
        <v>44</v>
      </c>
      <c r="N638" s="222" t="s">
        <v>53</v>
      </c>
      <c r="O638" s="86"/>
      <c r="P638" s="223">
        <f>O638*H638</f>
        <v>0</v>
      </c>
      <c r="Q638" s="223">
        <v>0</v>
      </c>
      <c r="R638" s="223">
        <f>Q638*H638</f>
        <v>0</v>
      </c>
      <c r="S638" s="223">
        <v>0</v>
      </c>
      <c r="T638" s="224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25" t="s">
        <v>236</v>
      </c>
      <c r="AT638" s="225" t="s">
        <v>142</v>
      </c>
      <c r="AU638" s="225" t="s">
        <v>91</v>
      </c>
      <c r="AY638" s="18" t="s">
        <v>139</v>
      </c>
      <c r="BE638" s="226">
        <f>IF(N638="základní",J638,0)</f>
        <v>0</v>
      </c>
      <c r="BF638" s="226">
        <f>IF(N638="snížená",J638,0)</f>
        <v>0</v>
      </c>
      <c r="BG638" s="226">
        <f>IF(N638="zákl. přenesená",J638,0)</f>
        <v>0</v>
      </c>
      <c r="BH638" s="226">
        <f>IF(N638="sníž. přenesená",J638,0)</f>
        <v>0</v>
      </c>
      <c r="BI638" s="226">
        <f>IF(N638="nulová",J638,0)</f>
        <v>0</v>
      </c>
      <c r="BJ638" s="18" t="s">
        <v>89</v>
      </c>
      <c r="BK638" s="226">
        <f>ROUND(I638*H638,2)</f>
        <v>0</v>
      </c>
      <c r="BL638" s="18" t="s">
        <v>236</v>
      </c>
      <c r="BM638" s="225" t="s">
        <v>937</v>
      </c>
    </row>
    <row r="639" s="2" customFormat="1">
      <c r="A639" s="40"/>
      <c r="B639" s="41"/>
      <c r="C639" s="42"/>
      <c r="D639" s="227" t="s">
        <v>148</v>
      </c>
      <c r="E639" s="42"/>
      <c r="F639" s="228" t="s">
        <v>938</v>
      </c>
      <c r="G639" s="42"/>
      <c r="H639" s="42"/>
      <c r="I639" s="229"/>
      <c r="J639" s="42"/>
      <c r="K639" s="42"/>
      <c r="L639" s="46"/>
      <c r="M639" s="230"/>
      <c r="N639" s="231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8" t="s">
        <v>148</v>
      </c>
      <c r="AU639" s="18" t="s">
        <v>91</v>
      </c>
    </row>
    <row r="640" s="12" customFormat="1" ht="22.8" customHeight="1">
      <c r="A640" s="12"/>
      <c r="B640" s="197"/>
      <c r="C640" s="198"/>
      <c r="D640" s="199" t="s">
        <v>81</v>
      </c>
      <c r="E640" s="211" t="s">
        <v>939</v>
      </c>
      <c r="F640" s="211" t="s">
        <v>940</v>
      </c>
      <c r="G640" s="198"/>
      <c r="H640" s="198"/>
      <c r="I640" s="201"/>
      <c r="J640" s="212">
        <f>BK640</f>
        <v>0</v>
      </c>
      <c r="K640" s="198"/>
      <c r="L640" s="203"/>
      <c r="M640" s="204"/>
      <c r="N640" s="205"/>
      <c r="O640" s="205"/>
      <c r="P640" s="206">
        <f>SUM(P641:P947)</f>
        <v>0</v>
      </c>
      <c r="Q640" s="205"/>
      <c r="R640" s="206">
        <f>SUM(R641:R947)</f>
        <v>3.9345083000000001</v>
      </c>
      <c r="S640" s="205"/>
      <c r="T640" s="207">
        <f>SUM(T641:T947)</f>
        <v>5.3661563399999999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08" t="s">
        <v>91</v>
      </c>
      <c r="AT640" s="209" t="s">
        <v>81</v>
      </c>
      <c r="AU640" s="209" t="s">
        <v>89</v>
      </c>
      <c r="AY640" s="208" t="s">
        <v>139</v>
      </c>
      <c r="BK640" s="210">
        <f>SUM(BK641:BK947)</f>
        <v>0</v>
      </c>
    </row>
    <row r="641" s="2" customFormat="1" ht="24.15" customHeight="1">
      <c r="A641" s="40"/>
      <c r="B641" s="41"/>
      <c r="C641" s="213" t="s">
        <v>941</v>
      </c>
      <c r="D641" s="213" t="s">
        <v>142</v>
      </c>
      <c r="E641" s="214" t="s">
        <v>942</v>
      </c>
      <c r="F641" s="215" t="s">
        <v>943</v>
      </c>
      <c r="G641" s="216" t="s">
        <v>161</v>
      </c>
      <c r="H641" s="217">
        <v>48.539999999999999</v>
      </c>
      <c r="I641" s="218"/>
      <c r="J641" s="219">
        <f>ROUND(I641*H641,2)</f>
        <v>0</v>
      </c>
      <c r="K641" s="220"/>
      <c r="L641" s="46"/>
      <c r="M641" s="221" t="s">
        <v>44</v>
      </c>
      <c r="N641" s="222" t="s">
        <v>53</v>
      </c>
      <c r="O641" s="86"/>
      <c r="P641" s="223">
        <f>O641*H641</f>
        <v>0</v>
      </c>
      <c r="Q641" s="223">
        <v>0</v>
      </c>
      <c r="R641" s="223">
        <f>Q641*H641</f>
        <v>0</v>
      </c>
      <c r="S641" s="223">
        <v>0.00594</v>
      </c>
      <c r="T641" s="224">
        <f>S641*H641</f>
        <v>0.28832760000000002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25" t="s">
        <v>236</v>
      </c>
      <c r="AT641" s="225" t="s">
        <v>142</v>
      </c>
      <c r="AU641" s="225" t="s">
        <v>91</v>
      </c>
      <c r="AY641" s="18" t="s">
        <v>139</v>
      </c>
      <c r="BE641" s="226">
        <f>IF(N641="základní",J641,0)</f>
        <v>0</v>
      </c>
      <c r="BF641" s="226">
        <f>IF(N641="snížená",J641,0)</f>
        <v>0</v>
      </c>
      <c r="BG641" s="226">
        <f>IF(N641="zákl. přenesená",J641,0)</f>
        <v>0</v>
      </c>
      <c r="BH641" s="226">
        <f>IF(N641="sníž. přenesená",J641,0)</f>
        <v>0</v>
      </c>
      <c r="BI641" s="226">
        <f>IF(N641="nulová",J641,0)</f>
        <v>0</v>
      </c>
      <c r="BJ641" s="18" t="s">
        <v>89</v>
      </c>
      <c r="BK641" s="226">
        <f>ROUND(I641*H641,2)</f>
        <v>0</v>
      </c>
      <c r="BL641" s="18" t="s">
        <v>236</v>
      </c>
      <c r="BM641" s="225" t="s">
        <v>944</v>
      </c>
    </row>
    <row r="642" s="2" customFormat="1">
      <c r="A642" s="40"/>
      <c r="B642" s="41"/>
      <c r="C642" s="42"/>
      <c r="D642" s="227" t="s">
        <v>148</v>
      </c>
      <c r="E642" s="42"/>
      <c r="F642" s="228" t="s">
        <v>945</v>
      </c>
      <c r="G642" s="42"/>
      <c r="H642" s="42"/>
      <c r="I642" s="229"/>
      <c r="J642" s="42"/>
      <c r="K642" s="42"/>
      <c r="L642" s="46"/>
      <c r="M642" s="230"/>
      <c r="N642" s="231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8" t="s">
        <v>148</v>
      </c>
      <c r="AU642" s="18" t="s">
        <v>91</v>
      </c>
    </row>
    <row r="643" s="13" customFormat="1">
      <c r="A643" s="13"/>
      <c r="B643" s="232"/>
      <c r="C643" s="233"/>
      <c r="D643" s="234" t="s">
        <v>150</v>
      </c>
      <c r="E643" s="235" t="s">
        <v>44</v>
      </c>
      <c r="F643" s="236" t="s">
        <v>785</v>
      </c>
      <c r="G643" s="233"/>
      <c r="H643" s="237">
        <v>26.065000000000001</v>
      </c>
      <c r="I643" s="238"/>
      <c r="J643" s="233"/>
      <c r="K643" s="233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150</v>
      </c>
      <c r="AU643" s="243" t="s">
        <v>91</v>
      </c>
      <c r="AV643" s="13" t="s">
        <v>91</v>
      </c>
      <c r="AW643" s="13" t="s">
        <v>42</v>
      </c>
      <c r="AX643" s="13" t="s">
        <v>82</v>
      </c>
      <c r="AY643" s="243" t="s">
        <v>139</v>
      </c>
    </row>
    <row r="644" s="13" customFormat="1">
      <c r="A644" s="13"/>
      <c r="B644" s="232"/>
      <c r="C644" s="233"/>
      <c r="D644" s="234" t="s">
        <v>150</v>
      </c>
      <c r="E644" s="235" t="s">
        <v>44</v>
      </c>
      <c r="F644" s="236" t="s">
        <v>786</v>
      </c>
      <c r="G644" s="233"/>
      <c r="H644" s="237">
        <v>22.475000000000001</v>
      </c>
      <c r="I644" s="238"/>
      <c r="J644" s="233"/>
      <c r="K644" s="233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150</v>
      </c>
      <c r="AU644" s="243" t="s">
        <v>91</v>
      </c>
      <c r="AV644" s="13" t="s">
        <v>91</v>
      </c>
      <c r="AW644" s="13" t="s">
        <v>42</v>
      </c>
      <c r="AX644" s="13" t="s">
        <v>82</v>
      </c>
      <c r="AY644" s="243" t="s">
        <v>139</v>
      </c>
    </row>
    <row r="645" s="14" customFormat="1">
      <c r="A645" s="14"/>
      <c r="B645" s="255"/>
      <c r="C645" s="256"/>
      <c r="D645" s="234" t="s">
        <v>150</v>
      </c>
      <c r="E645" s="257" t="s">
        <v>44</v>
      </c>
      <c r="F645" s="258" t="s">
        <v>167</v>
      </c>
      <c r="G645" s="256"/>
      <c r="H645" s="259">
        <v>48.539999999999999</v>
      </c>
      <c r="I645" s="260"/>
      <c r="J645" s="256"/>
      <c r="K645" s="256"/>
      <c r="L645" s="261"/>
      <c r="M645" s="262"/>
      <c r="N645" s="263"/>
      <c r="O645" s="263"/>
      <c r="P645" s="263"/>
      <c r="Q645" s="263"/>
      <c r="R645" s="263"/>
      <c r="S645" s="263"/>
      <c r="T645" s="26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5" t="s">
        <v>150</v>
      </c>
      <c r="AU645" s="265" t="s">
        <v>91</v>
      </c>
      <c r="AV645" s="14" t="s">
        <v>146</v>
      </c>
      <c r="AW645" s="14" t="s">
        <v>42</v>
      </c>
      <c r="AX645" s="14" t="s">
        <v>89</v>
      </c>
      <c r="AY645" s="265" t="s">
        <v>139</v>
      </c>
    </row>
    <row r="646" s="2" customFormat="1" ht="24.15" customHeight="1">
      <c r="A646" s="40"/>
      <c r="B646" s="41"/>
      <c r="C646" s="213" t="s">
        <v>946</v>
      </c>
      <c r="D646" s="213" t="s">
        <v>142</v>
      </c>
      <c r="E646" s="214" t="s">
        <v>947</v>
      </c>
      <c r="F646" s="215" t="s">
        <v>948</v>
      </c>
      <c r="G646" s="216" t="s">
        <v>161</v>
      </c>
      <c r="H646" s="217">
        <v>775.85299999999995</v>
      </c>
      <c r="I646" s="218"/>
      <c r="J646" s="219">
        <f>ROUND(I646*H646,2)</f>
        <v>0</v>
      </c>
      <c r="K646" s="220"/>
      <c r="L646" s="46"/>
      <c r="M646" s="221" t="s">
        <v>44</v>
      </c>
      <c r="N646" s="222" t="s">
        <v>53</v>
      </c>
      <c r="O646" s="86"/>
      <c r="P646" s="223">
        <f>O646*H646</f>
        <v>0</v>
      </c>
      <c r="Q646" s="223">
        <v>0</v>
      </c>
      <c r="R646" s="223">
        <f>Q646*H646</f>
        <v>0</v>
      </c>
      <c r="S646" s="223">
        <v>0.0031199999999999999</v>
      </c>
      <c r="T646" s="224">
        <f>S646*H646</f>
        <v>2.42066136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25" t="s">
        <v>236</v>
      </c>
      <c r="AT646" s="225" t="s">
        <v>142</v>
      </c>
      <c r="AU646" s="225" t="s">
        <v>91</v>
      </c>
      <c r="AY646" s="18" t="s">
        <v>139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18" t="s">
        <v>89</v>
      </c>
      <c r="BK646" s="226">
        <f>ROUND(I646*H646,2)</f>
        <v>0</v>
      </c>
      <c r="BL646" s="18" t="s">
        <v>236</v>
      </c>
      <c r="BM646" s="225" t="s">
        <v>949</v>
      </c>
    </row>
    <row r="647" s="2" customFormat="1">
      <c r="A647" s="40"/>
      <c r="B647" s="41"/>
      <c r="C647" s="42"/>
      <c r="D647" s="227" t="s">
        <v>148</v>
      </c>
      <c r="E647" s="42"/>
      <c r="F647" s="228" t="s">
        <v>950</v>
      </c>
      <c r="G647" s="42"/>
      <c r="H647" s="42"/>
      <c r="I647" s="229"/>
      <c r="J647" s="42"/>
      <c r="K647" s="42"/>
      <c r="L647" s="46"/>
      <c r="M647" s="230"/>
      <c r="N647" s="231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8" t="s">
        <v>148</v>
      </c>
      <c r="AU647" s="18" t="s">
        <v>91</v>
      </c>
    </row>
    <row r="648" s="13" customFormat="1">
      <c r="A648" s="13"/>
      <c r="B648" s="232"/>
      <c r="C648" s="233"/>
      <c r="D648" s="234" t="s">
        <v>150</v>
      </c>
      <c r="E648" s="235" t="s">
        <v>44</v>
      </c>
      <c r="F648" s="236" t="s">
        <v>781</v>
      </c>
      <c r="G648" s="233"/>
      <c r="H648" s="237">
        <v>394.298</v>
      </c>
      <c r="I648" s="238"/>
      <c r="J648" s="233"/>
      <c r="K648" s="233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150</v>
      </c>
      <c r="AU648" s="243" t="s">
        <v>91</v>
      </c>
      <c r="AV648" s="13" t="s">
        <v>91</v>
      </c>
      <c r="AW648" s="13" t="s">
        <v>42</v>
      </c>
      <c r="AX648" s="13" t="s">
        <v>82</v>
      </c>
      <c r="AY648" s="243" t="s">
        <v>139</v>
      </c>
    </row>
    <row r="649" s="13" customFormat="1">
      <c r="A649" s="13"/>
      <c r="B649" s="232"/>
      <c r="C649" s="233"/>
      <c r="D649" s="234" t="s">
        <v>150</v>
      </c>
      <c r="E649" s="235" t="s">
        <v>44</v>
      </c>
      <c r="F649" s="236" t="s">
        <v>782</v>
      </c>
      <c r="G649" s="233"/>
      <c r="H649" s="237">
        <v>283.86900000000003</v>
      </c>
      <c r="I649" s="238"/>
      <c r="J649" s="233"/>
      <c r="K649" s="233"/>
      <c r="L649" s="239"/>
      <c r="M649" s="240"/>
      <c r="N649" s="241"/>
      <c r="O649" s="241"/>
      <c r="P649" s="241"/>
      <c r="Q649" s="241"/>
      <c r="R649" s="241"/>
      <c r="S649" s="241"/>
      <c r="T649" s="24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3" t="s">
        <v>150</v>
      </c>
      <c r="AU649" s="243" t="s">
        <v>91</v>
      </c>
      <c r="AV649" s="13" t="s">
        <v>91</v>
      </c>
      <c r="AW649" s="13" t="s">
        <v>42</v>
      </c>
      <c r="AX649" s="13" t="s">
        <v>82</v>
      </c>
      <c r="AY649" s="243" t="s">
        <v>139</v>
      </c>
    </row>
    <row r="650" s="13" customFormat="1">
      <c r="A650" s="13"/>
      <c r="B650" s="232"/>
      <c r="C650" s="233"/>
      <c r="D650" s="234" t="s">
        <v>150</v>
      </c>
      <c r="E650" s="235" t="s">
        <v>44</v>
      </c>
      <c r="F650" s="236" t="s">
        <v>783</v>
      </c>
      <c r="G650" s="233"/>
      <c r="H650" s="237">
        <v>40.017000000000003</v>
      </c>
      <c r="I650" s="238"/>
      <c r="J650" s="233"/>
      <c r="K650" s="233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150</v>
      </c>
      <c r="AU650" s="243" t="s">
        <v>91</v>
      </c>
      <c r="AV650" s="13" t="s">
        <v>91</v>
      </c>
      <c r="AW650" s="13" t="s">
        <v>42</v>
      </c>
      <c r="AX650" s="13" t="s">
        <v>82</v>
      </c>
      <c r="AY650" s="243" t="s">
        <v>139</v>
      </c>
    </row>
    <row r="651" s="13" customFormat="1">
      <c r="A651" s="13"/>
      <c r="B651" s="232"/>
      <c r="C651" s="233"/>
      <c r="D651" s="234" t="s">
        <v>150</v>
      </c>
      <c r="E651" s="235" t="s">
        <v>44</v>
      </c>
      <c r="F651" s="236" t="s">
        <v>784</v>
      </c>
      <c r="G651" s="233"/>
      <c r="H651" s="237">
        <v>57.668999999999997</v>
      </c>
      <c r="I651" s="238"/>
      <c r="J651" s="233"/>
      <c r="K651" s="233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150</v>
      </c>
      <c r="AU651" s="243" t="s">
        <v>91</v>
      </c>
      <c r="AV651" s="13" t="s">
        <v>91</v>
      </c>
      <c r="AW651" s="13" t="s">
        <v>42</v>
      </c>
      <c r="AX651" s="13" t="s">
        <v>82</v>
      </c>
      <c r="AY651" s="243" t="s">
        <v>139</v>
      </c>
    </row>
    <row r="652" s="14" customFormat="1">
      <c r="A652" s="14"/>
      <c r="B652" s="255"/>
      <c r="C652" s="256"/>
      <c r="D652" s="234" t="s">
        <v>150</v>
      </c>
      <c r="E652" s="257" t="s">
        <v>44</v>
      </c>
      <c r="F652" s="258" t="s">
        <v>167</v>
      </c>
      <c r="G652" s="256"/>
      <c r="H652" s="259">
        <v>775.85299999999995</v>
      </c>
      <c r="I652" s="260"/>
      <c r="J652" s="256"/>
      <c r="K652" s="256"/>
      <c r="L652" s="261"/>
      <c r="M652" s="262"/>
      <c r="N652" s="263"/>
      <c r="O652" s="263"/>
      <c r="P652" s="263"/>
      <c r="Q652" s="263"/>
      <c r="R652" s="263"/>
      <c r="S652" s="263"/>
      <c r="T652" s="26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5" t="s">
        <v>150</v>
      </c>
      <c r="AU652" s="265" t="s">
        <v>91</v>
      </c>
      <c r="AV652" s="14" t="s">
        <v>146</v>
      </c>
      <c r="AW652" s="14" t="s">
        <v>42</v>
      </c>
      <c r="AX652" s="14" t="s">
        <v>89</v>
      </c>
      <c r="AY652" s="265" t="s">
        <v>139</v>
      </c>
    </row>
    <row r="653" s="2" customFormat="1" ht="37.8" customHeight="1">
      <c r="A653" s="40"/>
      <c r="B653" s="41"/>
      <c r="C653" s="213" t="s">
        <v>951</v>
      </c>
      <c r="D653" s="213" t="s">
        <v>142</v>
      </c>
      <c r="E653" s="214" t="s">
        <v>952</v>
      </c>
      <c r="F653" s="215" t="s">
        <v>953</v>
      </c>
      <c r="G653" s="216" t="s">
        <v>197</v>
      </c>
      <c r="H653" s="217">
        <v>66.900000000000006</v>
      </c>
      <c r="I653" s="218"/>
      <c r="J653" s="219">
        <f>ROUND(I653*H653,2)</f>
        <v>0</v>
      </c>
      <c r="K653" s="220"/>
      <c r="L653" s="46"/>
      <c r="M653" s="221" t="s">
        <v>44</v>
      </c>
      <c r="N653" s="222" t="s">
        <v>53</v>
      </c>
      <c r="O653" s="86"/>
      <c r="P653" s="223">
        <f>O653*H653</f>
        <v>0</v>
      </c>
      <c r="Q653" s="223">
        <v>0</v>
      </c>
      <c r="R653" s="223">
        <f>Q653*H653</f>
        <v>0</v>
      </c>
      <c r="S653" s="223">
        <v>0.0033800000000000002</v>
      </c>
      <c r="T653" s="224">
        <f>S653*H653</f>
        <v>0.22612200000000005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25" t="s">
        <v>236</v>
      </c>
      <c r="AT653" s="225" t="s">
        <v>142</v>
      </c>
      <c r="AU653" s="225" t="s">
        <v>91</v>
      </c>
      <c r="AY653" s="18" t="s">
        <v>139</v>
      </c>
      <c r="BE653" s="226">
        <f>IF(N653="základní",J653,0)</f>
        <v>0</v>
      </c>
      <c r="BF653" s="226">
        <f>IF(N653="snížená",J653,0)</f>
        <v>0</v>
      </c>
      <c r="BG653" s="226">
        <f>IF(N653="zákl. přenesená",J653,0)</f>
        <v>0</v>
      </c>
      <c r="BH653" s="226">
        <f>IF(N653="sníž. přenesená",J653,0)</f>
        <v>0</v>
      </c>
      <c r="BI653" s="226">
        <f>IF(N653="nulová",J653,0)</f>
        <v>0</v>
      </c>
      <c r="BJ653" s="18" t="s">
        <v>89</v>
      </c>
      <c r="BK653" s="226">
        <f>ROUND(I653*H653,2)</f>
        <v>0</v>
      </c>
      <c r="BL653" s="18" t="s">
        <v>236</v>
      </c>
      <c r="BM653" s="225" t="s">
        <v>954</v>
      </c>
    </row>
    <row r="654" s="2" customFormat="1">
      <c r="A654" s="40"/>
      <c r="B654" s="41"/>
      <c r="C654" s="42"/>
      <c r="D654" s="227" t="s">
        <v>148</v>
      </c>
      <c r="E654" s="42"/>
      <c r="F654" s="228" t="s">
        <v>955</v>
      </c>
      <c r="G654" s="42"/>
      <c r="H654" s="42"/>
      <c r="I654" s="229"/>
      <c r="J654" s="42"/>
      <c r="K654" s="42"/>
      <c r="L654" s="46"/>
      <c r="M654" s="230"/>
      <c r="N654" s="231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8" t="s">
        <v>148</v>
      </c>
      <c r="AU654" s="18" t="s">
        <v>91</v>
      </c>
    </row>
    <row r="655" s="13" customFormat="1">
      <c r="A655" s="13"/>
      <c r="B655" s="232"/>
      <c r="C655" s="233"/>
      <c r="D655" s="234" t="s">
        <v>150</v>
      </c>
      <c r="E655" s="235" t="s">
        <v>44</v>
      </c>
      <c r="F655" s="236" t="s">
        <v>956</v>
      </c>
      <c r="G655" s="233"/>
      <c r="H655" s="237">
        <v>66.900000000000006</v>
      </c>
      <c r="I655" s="238"/>
      <c r="J655" s="233"/>
      <c r="K655" s="233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150</v>
      </c>
      <c r="AU655" s="243" t="s">
        <v>91</v>
      </c>
      <c r="AV655" s="13" t="s">
        <v>91</v>
      </c>
      <c r="AW655" s="13" t="s">
        <v>42</v>
      </c>
      <c r="AX655" s="13" t="s">
        <v>89</v>
      </c>
      <c r="AY655" s="243" t="s">
        <v>139</v>
      </c>
    </row>
    <row r="656" s="2" customFormat="1" ht="33" customHeight="1">
      <c r="A656" s="40"/>
      <c r="B656" s="41"/>
      <c r="C656" s="213" t="s">
        <v>957</v>
      </c>
      <c r="D656" s="213" t="s">
        <v>142</v>
      </c>
      <c r="E656" s="214" t="s">
        <v>958</v>
      </c>
      <c r="F656" s="215" t="s">
        <v>959</v>
      </c>
      <c r="G656" s="216" t="s">
        <v>197</v>
      </c>
      <c r="H656" s="217">
        <v>26.675000000000001</v>
      </c>
      <c r="I656" s="218"/>
      <c r="J656" s="219">
        <f>ROUND(I656*H656,2)</f>
        <v>0</v>
      </c>
      <c r="K656" s="220"/>
      <c r="L656" s="46"/>
      <c r="M656" s="221" t="s">
        <v>44</v>
      </c>
      <c r="N656" s="222" t="s">
        <v>53</v>
      </c>
      <c r="O656" s="86"/>
      <c r="P656" s="223">
        <f>O656*H656</f>
        <v>0</v>
      </c>
      <c r="Q656" s="223">
        <v>0</v>
      </c>
      <c r="R656" s="223">
        <f>Q656*H656</f>
        <v>0</v>
      </c>
      <c r="S656" s="223">
        <v>0.0033800000000000002</v>
      </c>
      <c r="T656" s="224">
        <f>S656*H656</f>
        <v>0.090161500000000006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25" t="s">
        <v>236</v>
      </c>
      <c r="AT656" s="225" t="s">
        <v>142</v>
      </c>
      <c r="AU656" s="225" t="s">
        <v>91</v>
      </c>
      <c r="AY656" s="18" t="s">
        <v>139</v>
      </c>
      <c r="BE656" s="226">
        <f>IF(N656="základní",J656,0)</f>
        <v>0</v>
      </c>
      <c r="BF656" s="226">
        <f>IF(N656="snížená",J656,0)</f>
        <v>0</v>
      </c>
      <c r="BG656" s="226">
        <f>IF(N656="zákl. přenesená",J656,0)</f>
        <v>0</v>
      </c>
      <c r="BH656" s="226">
        <f>IF(N656="sníž. přenesená",J656,0)</f>
        <v>0</v>
      </c>
      <c r="BI656" s="226">
        <f>IF(N656="nulová",J656,0)</f>
        <v>0</v>
      </c>
      <c r="BJ656" s="18" t="s">
        <v>89</v>
      </c>
      <c r="BK656" s="226">
        <f>ROUND(I656*H656,2)</f>
        <v>0</v>
      </c>
      <c r="BL656" s="18" t="s">
        <v>236</v>
      </c>
      <c r="BM656" s="225" t="s">
        <v>960</v>
      </c>
    </row>
    <row r="657" s="2" customFormat="1">
      <c r="A657" s="40"/>
      <c r="B657" s="41"/>
      <c r="C657" s="42"/>
      <c r="D657" s="227" t="s">
        <v>148</v>
      </c>
      <c r="E657" s="42"/>
      <c r="F657" s="228" t="s">
        <v>961</v>
      </c>
      <c r="G657" s="42"/>
      <c r="H657" s="42"/>
      <c r="I657" s="229"/>
      <c r="J657" s="42"/>
      <c r="K657" s="42"/>
      <c r="L657" s="46"/>
      <c r="M657" s="230"/>
      <c r="N657" s="231"/>
      <c r="O657" s="86"/>
      <c r="P657" s="86"/>
      <c r="Q657" s="86"/>
      <c r="R657" s="86"/>
      <c r="S657" s="86"/>
      <c r="T657" s="87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T657" s="18" t="s">
        <v>148</v>
      </c>
      <c r="AU657" s="18" t="s">
        <v>91</v>
      </c>
    </row>
    <row r="658" s="13" customFormat="1">
      <c r="A658" s="13"/>
      <c r="B658" s="232"/>
      <c r="C658" s="233"/>
      <c r="D658" s="234" t="s">
        <v>150</v>
      </c>
      <c r="E658" s="235" t="s">
        <v>44</v>
      </c>
      <c r="F658" s="236" t="s">
        <v>962</v>
      </c>
      <c r="G658" s="233"/>
      <c r="H658" s="237">
        <v>26.675000000000001</v>
      </c>
      <c r="I658" s="238"/>
      <c r="J658" s="233"/>
      <c r="K658" s="233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150</v>
      </c>
      <c r="AU658" s="243" t="s">
        <v>91</v>
      </c>
      <c r="AV658" s="13" t="s">
        <v>91</v>
      </c>
      <c r="AW658" s="13" t="s">
        <v>42</v>
      </c>
      <c r="AX658" s="13" t="s">
        <v>89</v>
      </c>
      <c r="AY658" s="243" t="s">
        <v>139</v>
      </c>
    </row>
    <row r="659" s="2" customFormat="1" ht="24.15" customHeight="1">
      <c r="A659" s="40"/>
      <c r="B659" s="41"/>
      <c r="C659" s="213" t="s">
        <v>963</v>
      </c>
      <c r="D659" s="213" t="s">
        <v>142</v>
      </c>
      <c r="E659" s="214" t="s">
        <v>964</v>
      </c>
      <c r="F659" s="215" t="s">
        <v>965</v>
      </c>
      <c r="G659" s="216" t="s">
        <v>197</v>
      </c>
      <c r="H659" s="217">
        <v>57.548000000000002</v>
      </c>
      <c r="I659" s="218"/>
      <c r="J659" s="219">
        <f>ROUND(I659*H659,2)</f>
        <v>0</v>
      </c>
      <c r="K659" s="220"/>
      <c r="L659" s="46"/>
      <c r="M659" s="221" t="s">
        <v>44</v>
      </c>
      <c r="N659" s="222" t="s">
        <v>53</v>
      </c>
      <c r="O659" s="86"/>
      <c r="P659" s="223">
        <f>O659*H659</f>
        <v>0</v>
      </c>
      <c r="Q659" s="223">
        <v>0</v>
      </c>
      <c r="R659" s="223">
        <f>Q659*H659</f>
        <v>0</v>
      </c>
      <c r="S659" s="223">
        <v>0.00348</v>
      </c>
      <c r="T659" s="224">
        <f>S659*H659</f>
        <v>0.20026704000000001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25" t="s">
        <v>236</v>
      </c>
      <c r="AT659" s="225" t="s">
        <v>142</v>
      </c>
      <c r="AU659" s="225" t="s">
        <v>91</v>
      </c>
      <c r="AY659" s="18" t="s">
        <v>139</v>
      </c>
      <c r="BE659" s="226">
        <f>IF(N659="základní",J659,0)</f>
        <v>0</v>
      </c>
      <c r="BF659" s="226">
        <f>IF(N659="snížená",J659,0)</f>
        <v>0</v>
      </c>
      <c r="BG659" s="226">
        <f>IF(N659="zákl. přenesená",J659,0)</f>
        <v>0</v>
      </c>
      <c r="BH659" s="226">
        <f>IF(N659="sníž. přenesená",J659,0)</f>
        <v>0</v>
      </c>
      <c r="BI659" s="226">
        <f>IF(N659="nulová",J659,0)</f>
        <v>0</v>
      </c>
      <c r="BJ659" s="18" t="s">
        <v>89</v>
      </c>
      <c r="BK659" s="226">
        <f>ROUND(I659*H659,2)</f>
        <v>0</v>
      </c>
      <c r="BL659" s="18" t="s">
        <v>236</v>
      </c>
      <c r="BM659" s="225" t="s">
        <v>966</v>
      </c>
    </row>
    <row r="660" s="2" customFormat="1">
      <c r="A660" s="40"/>
      <c r="B660" s="41"/>
      <c r="C660" s="42"/>
      <c r="D660" s="227" t="s">
        <v>148</v>
      </c>
      <c r="E660" s="42"/>
      <c r="F660" s="228" t="s">
        <v>967</v>
      </c>
      <c r="G660" s="42"/>
      <c r="H660" s="42"/>
      <c r="I660" s="229"/>
      <c r="J660" s="42"/>
      <c r="K660" s="42"/>
      <c r="L660" s="46"/>
      <c r="M660" s="230"/>
      <c r="N660" s="231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8" t="s">
        <v>148</v>
      </c>
      <c r="AU660" s="18" t="s">
        <v>91</v>
      </c>
    </row>
    <row r="661" s="13" customFormat="1">
      <c r="A661" s="13"/>
      <c r="B661" s="232"/>
      <c r="C661" s="233"/>
      <c r="D661" s="234" t="s">
        <v>150</v>
      </c>
      <c r="E661" s="235" t="s">
        <v>44</v>
      </c>
      <c r="F661" s="236" t="s">
        <v>968</v>
      </c>
      <c r="G661" s="233"/>
      <c r="H661" s="237">
        <v>57.548000000000002</v>
      </c>
      <c r="I661" s="238"/>
      <c r="J661" s="233"/>
      <c r="K661" s="233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150</v>
      </c>
      <c r="AU661" s="243" t="s">
        <v>91</v>
      </c>
      <c r="AV661" s="13" t="s">
        <v>91</v>
      </c>
      <c r="AW661" s="13" t="s">
        <v>42</v>
      </c>
      <c r="AX661" s="13" t="s">
        <v>89</v>
      </c>
      <c r="AY661" s="243" t="s">
        <v>139</v>
      </c>
    </row>
    <row r="662" s="2" customFormat="1" ht="21.75" customHeight="1">
      <c r="A662" s="40"/>
      <c r="B662" s="41"/>
      <c r="C662" s="213" t="s">
        <v>969</v>
      </c>
      <c r="D662" s="213" t="s">
        <v>142</v>
      </c>
      <c r="E662" s="214" t="s">
        <v>970</v>
      </c>
      <c r="F662" s="215" t="s">
        <v>971</v>
      </c>
      <c r="G662" s="216" t="s">
        <v>161</v>
      </c>
      <c r="H662" s="217">
        <v>90.912999999999997</v>
      </c>
      <c r="I662" s="218"/>
      <c r="J662" s="219">
        <f>ROUND(I662*H662,2)</f>
        <v>0</v>
      </c>
      <c r="K662" s="220"/>
      <c r="L662" s="46"/>
      <c r="M662" s="221" t="s">
        <v>44</v>
      </c>
      <c r="N662" s="222" t="s">
        <v>53</v>
      </c>
      <c r="O662" s="86"/>
      <c r="P662" s="223">
        <f>O662*H662</f>
        <v>0</v>
      </c>
      <c r="Q662" s="223">
        <v>0</v>
      </c>
      <c r="R662" s="223">
        <f>Q662*H662</f>
        <v>0</v>
      </c>
      <c r="S662" s="223">
        <v>0</v>
      </c>
      <c r="T662" s="224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25" t="s">
        <v>236</v>
      </c>
      <c r="AT662" s="225" t="s">
        <v>142</v>
      </c>
      <c r="AU662" s="225" t="s">
        <v>91</v>
      </c>
      <c r="AY662" s="18" t="s">
        <v>139</v>
      </c>
      <c r="BE662" s="226">
        <f>IF(N662="základní",J662,0)</f>
        <v>0</v>
      </c>
      <c r="BF662" s="226">
        <f>IF(N662="snížená",J662,0)</f>
        <v>0</v>
      </c>
      <c r="BG662" s="226">
        <f>IF(N662="zákl. přenesená",J662,0)</f>
        <v>0</v>
      </c>
      <c r="BH662" s="226">
        <f>IF(N662="sníž. přenesená",J662,0)</f>
        <v>0</v>
      </c>
      <c r="BI662" s="226">
        <f>IF(N662="nulová",J662,0)</f>
        <v>0</v>
      </c>
      <c r="BJ662" s="18" t="s">
        <v>89</v>
      </c>
      <c r="BK662" s="226">
        <f>ROUND(I662*H662,2)</f>
        <v>0</v>
      </c>
      <c r="BL662" s="18" t="s">
        <v>236</v>
      </c>
      <c r="BM662" s="225" t="s">
        <v>972</v>
      </c>
    </row>
    <row r="663" s="2" customFormat="1">
      <c r="A663" s="40"/>
      <c r="B663" s="41"/>
      <c r="C663" s="42"/>
      <c r="D663" s="227" t="s">
        <v>148</v>
      </c>
      <c r="E663" s="42"/>
      <c r="F663" s="228" t="s">
        <v>973</v>
      </c>
      <c r="G663" s="42"/>
      <c r="H663" s="42"/>
      <c r="I663" s="229"/>
      <c r="J663" s="42"/>
      <c r="K663" s="42"/>
      <c r="L663" s="46"/>
      <c r="M663" s="230"/>
      <c r="N663" s="231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8" t="s">
        <v>148</v>
      </c>
      <c r="AU663" s="18" t="s">
        <v>91</v>
      </c>
    </row>
    <row r="664" s="15" customFormat="1">
      <c r="A664" s="15"/>
      <c r="B664" s="267"/>
      <c r="C664" s="268"/>
      <c r="D664" s="234" t="s">
        <v>150</v>
      </c>
      <c r="E664" s="269" t="s">
        <v>44</v>
      </c>
      <c r="F664" s="270" t="s">
        <v>974</v>
      </c>
      <c r="G664" s="268"/>
      <c r="H664" s="269" t="s">
        <v>44</v>
      </c>
      <c r="I664" s="271"/>
      <c r="J664" s="268"/>
      <c r="K664" s="268"/>
      <c r="L664" s="272"/>
      <c r="M664" s="273"/>
      <c r="N664" s="274"/>
      <c r="O664" s="274"/>
      <c r="P664" s="274"/>
      <c r="Q664" s="274"/>
      <c r="R664" s="274"/>
      <c r="S664" s="274"/>
      <c r="T664" s="27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6" t="s">
        <v>150</v>
      </c>
      <c r="AU664" s="276" t="s">
        <v>91</v>
      </c>
      <c r="AV664" s="15" t="s">
        <v>89</v>
      </c>
      <c r="AW664" s="15" t="s">
        <v>42</v>
      </c>
      <c r="AX664" s="15" t="s">
        <v>82</v>
      </c>
      <c r="AY664" s="276" t="s">
        <v>139</v>
      </c>
    </row>
    <row r="665" s="13" customFormat="1">
      <c r="A665" s="13"/>
      <c r="B665" s="232"/>
      <c r="C665" s="233"/>
      <c r="D665" s="234" t="s">
        <v>150</v>
      </c>
      <c r="E665" s="235" t="s">
        <v>44</v>
      </c>
      <c r="F665" s="236" t="s">
        <v>975</v>
      </c>
      <c r="G665" s="233"/>
      <c r="H665" s="237">
        <v>6.9690000000000003</v>
      </c>
      <c r="I665" s="238"/>
      <c r="J665" s="233"/>
      <c r="K665" s="233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150</v>
      </c>
      <c r="AU665" s="243" t="s">
        <v>91</v>
      </c>
      <c r="AV665" s="13" t="s">
        <v>91</v>
      </c>
      <c r="AW665" s="13" t="s">
        <v>42</v>
      </c>
      <c r="AX665" s="13" t="s">
        <v>82</v>
      </c>
      <c r="AY665" s="243" t="s">
        <v>139</v>
      </c>
    </row>
    <row r="666" s="13" customFormat="1">
      <c r="A666" s="13"/>
      <c r="B666" s="232"/>
      <c r="C666" s="233"/>
      <c r="D666" s="234" t="s">
        <v>150</v>
      </c>
      <c r="E666" s="235" t="s">
        <v>44</v>
      </c>
      <c r="F666" s="236" t="s">
        <v>484</v>
      </c>
      <c r="G666" s="233"/>
      <c r="H666" s="237">
        <v>5.2380000000000004</v>
      </c>
      <c r="I666" s="238"/>
      <c r="J666" s="233"/>
      <c r="K666" s="233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150</v>
      </c>
      <c r="AU666" s="243" t="s">
        <v>91</v>
      </c>
      <c r="AV666" s="13" t="s">
        <v>91</v>
      </c>
      <c r="AW666" s="13" t="s">
        <v>42</v>
      </c>
      <c r="AX666" s="13" t="s">
        <v>82</v>
      </c>
      <c r="AY666" s="243" t="s">
        <v>139</v>
      </c>
    </row>
    <row r="667" s="13" customFormat="1">
      <c r="A667" s="13"/>
      <c r="B667" s="232"/>
      <c r="C667" s="233"/>
      <c r="D667" s="234" t="s">
        <v>150</v>
      </c>
      <c r="E667" s="235" t="s">
        <v>44</v>
      </c>
      <c r="F667" s="236" t="s">
        <v>759</v>
      </c>
      <c r="G667" s="233"/>
      <c r="H667" s="237">
        <v>1.613</v>
      </c>
      <c r="I667" s="238"/>
      <c r="J667" s="233"/>
      <c r="K667" s="233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150</v>
      </c>
      <c r="AU667" s="243" t="s">
        <v>91</v>
      </c>
      <c r="AV667" s="13" t="s">
        <v>91</v>
      </c>
      <c r="AW667" s="13" t="s">
        <v>42</v>
      </c>
      <c r="AX667" s="13" t="s">
        <v>82</v>
      </c>
      <c r="AY667" s="243" t="s">
        <v>139</v>
      </c>
    </row>
    <row r="668" s="13" customFormat="1">
      <c r="A668" s="13"/>
      <c r="B668" s="232"/>
      <c r="C668" s="233"/>
      <c r="D668" s="234" t="s">
        <v>150</v>
      </c>
      <c r="E668" s="235" t="s">
        <v>44</v>
      </c>
      <c r="F668" s="236" t="s">
        <v>760</v>
      </c>
      <c r="G668" s="233"/>
      <c r="H668" s="237">
        <v>2.3730000000000002</v>
      </c>
      <c r="I668" s="238"/>
      <c r="J668" s="233"/>
      <c r="K668" s="233"/>
      <c r="L668" s="239"/>
      <c r="M668" s="240"/>
      <c r="N668" s="241"/>
      <c r="O668" s="241"/>
      <c r="P668" s="241"/>
      <c r="Q668" s="241"/>
      <c r="R668" s="241"/>
      <c r="S668" s="241"/>
      <c r="T668" s="24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3" t="s">
        <v>150</v>
      </c>
      <c r="AU668" s="243" t="s">
        <v>91</v>
      </c>
      <c r="AV668" s="13" t="s">
        <v>91</v>
      </c>
      <c r="AW668" s="13" t="s">
        <v>42</v>
      </c>
      <c r="AX668" s="13" t="s">
        <v>82</v>
      </c>
      <c r="AY668" s="243" t="s">
        <v>139</v>
      </c>
    </row>
    <row r="669" s="15" customFormat="1">
      <c r="A669" s="15"/>
      <c r="B669" s="267"/>
      <c r="C669" s="268"/>
      <c r="D669" s="234" t="s">
        <v>150</v>
      </c>
      <c r="E669" s="269" t="s">
        <v>44</v>
      </c>
      <c r="F669" s="270" t="s">
        <v>976</v>
      </c>
      <c r="G669" s="268"/>
      <c r="H669" s="269" t="s">
        <v>44</v>
      </c>
      <c r="I669" s="271"/>
      <c r="J669" s="268"/>
      <c r="K669" s="268"/>
      <c r="L669" s="272"/>
      <c r="M669" s="273"/>
      <c r="N669" s="274"/>
      <c r="O669" s="274"/>
      <c r="P669" s="274"/>
      <c r="Q669" s="274"/>
      <c r="R669" s="274"/>
      <c r="S669" s="274"/>
      <c r="T669" s="27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6" t="s">
        <v>150</v>
      </c>
      <c r="AU669" s="276" t="s">
        <v>91</v>
      </c>
      <c r="AV669" s="15" t="s">
        <v>89</v>
      </c>
      <c r="AW669" s="15" t="s">
        <v>42</v>
      </c>
      <c r="AX669" s="15" t="s">
        <v>82</v>
      </c>
      <c r="AY669" s="276" t="s">
        <v>139</v>
      </c>
    </row>
    <row r="670" s="13" customFormat="1">
      <c r="A670" s="13"/>
      <c r="B670" s="232"/>
      <c r="C670" s="233"/>
      <c r="D670" s="234" t="s">
        <v>150</v>
      </c>
      <c r="E670" s="235" t="s">
        <v>44</v>
      </c>
      <c r="F670" s="236" t="s">
        <v>977</v>
      </c>
      <c r="G670" s="233"/>
      <c r="H670" s="237">
        <v>20.579999999999998</v>
      </c>
      <c r="I670" s="238"/>
      <c r="J670" s="233"/>
      <c r="K670" s="233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150</v>
      </c>
      <c r="AU670" s="243" t="s">
        <v>91</v>
      </c>
      <c r="AV670" s="13" t="s">
        <v>91</v>
      </c>
      <c r="AW670" s="13" t="s">
        <v>42</v>
      </c>
      <c r="AX670" s="13" t="s">
        <v>82</v>
      </c>
      <c r="AY670" s="243" t="s">
        <v>139</v>
      </c>
    </row>
    <row r="671" s="15" customFormat="1">
      <c r="A671" s="15"/>
      <c r="B671" s="267"/>
      <c r="C671" s="268"/>
      <c r="D671" s="234" t="s">
        <v>150</v>
      </c>
      <c r="E671" s="269" t="s">
        <v>44</v>
      </c>
      <c r="F671" s="270" t="s">
        <v>978</v>
      </c>
      <c r="G671" s="268"/>
      <c r="H671" s="269" t="s">
        <v>44</v>
      </c>
      <c r="I671" s="271"/>
      <c r="J671" s="268"/>
      <c r="K671" s="268"/>
      <c r="L671" s="272"/>
      <c r="M671" s="273"/>
      <c r="N671" s="274"/>
      <c r="O671" s="274"/>
      <c r="P671" s="274"/>
      <c r="Q671" s="274"/>
      <c r="R671" s="274"/>
      <c r="S671" s="274"/>
      <c r="T671" s="27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76" t="s">
        <v>150</v>
      </c>
      <c r="AU671" s="276" t="s">
        <v>91</v>
      </c>
      <c r="AV671" s="15" t="s">
        <v>89</v>
      </c>
      <c r="AW671" s="15" t="s">
        <v>42</v>
      </c>
      <c r="AX671" s="15" t="s">
        <v>82</v>
      </c>
      <c r="AY671" s="276" t="s">
        <v>139</v>
      </c>
    </row>
    <row r="672" s="13" customFormat="1">
      <c r="A672" s="13"/>
      <c r="B672" s="232"/>
      <c r="C672" s="233"/>
      <c r="D672" s="234" t="s">
        <v>150</v>
      </c>
      <c r="E672" s="235" t="s">
        <v>44</v>
      </c>
      <c r="F672" s="236" t="s">
        <v>979</v>
      </c>
      <c r="G672" s="233"/>
      <c r="H672" s="237">
        <v>1.0800000000000001</v>
      </c>
      <c r="I672" s="238"/>
      <c r="J672" s="233"/>
      <c r="K672" s="233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150</v>
      </c>
      <c r="AU672" s="243" t="s">
        <v>91</v>
      </c>
      <c r="AV672" s="13" t="s">
        <v>91</v>
      </c>
      <c r="AW672" s="13" t="s">
        <v>42</v>
      </c>
      <c r="AX672" s="13" t="s">
        <v>82</v>
      </c>
      <c r="AY672" s="243" t="s">
        <v>139</v>
      </c>
    </row>
    <row r="673" s="15" customFormat="1">
      <c r="A673" s="15"/>
      <c r="B673" s="267"/>
      <c r="C673" s="268"/>
      <c r="D673" s="234" t="s">
        <v>150</v>
      </c>
      <c r="E673" s="269" t="s">
        <v>44</v>
      </c>
      <c r="F673" s="270" t="s">
        <v>980</v>
      </c>
      <c r="G673" s="268"/>
      <c r="H673" s="269" t="s">
        <v>44</v>
      </c>
      <c r="I673" s="271"/>
      <c r="J673" s="268"/>
      <c r="K673" s="268"/>
      <c r="L673" s="272"/>
      <c r="M673" s="273"/>
      <c r="N673" s="274"/>
      <c r="O673" s="274"/>
      <c r="P673" s="274"/>
      <c r="Q673" s="274"/>
      <c r="R673" s="274"/>
      <c r="S673" s="274"/>
      <c r="T673" s="27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76" t="s">
        <v>150</v>
      </c>
      <c r="AU673" s="276" t="s">
        <v>91</v>
      </c>
      <c r="AV673" s="15" t="s">
        <v>89</v>
      </c>
      <c r="AW673" s="15" t="s">
        <v>42</v>
      </c>
      <c r="AX673" s="15" t="s">
        <v>82</v>
      </c>
      <c r="AY673" s="276" t="s">
        <v>139</v>
      </c>
    </row>
    <row r="674" s="13" customFormat="1">
      <c r="A674" s="13"/>
      <c r="B674" s="232"/>
      <c r="C674" s="233"/>
      <c r="D674" s="234" t="s">
        <v>150</v>
      </c>
      <c r="E674" s="235" t="s">
        <v>44</v>
      </c>
      <c r="F674" s="236" t="s">
        <v>979</v>
      </c>
      <c r="G674" s="233"/>
      <c r="H674" s="237">
        <v>1.0800000000000001</v>
      </c>
      <c r="I674" s="238"/>
      <c r="J674" s="233"/>
      <c r="K674" s="233"/>
      <c r="L674" s="239"/>
      <c r="M674" s="240"/>
      <c r="N674" s="241"/>
      <c r="O674" s="241"/>
      <c r="P674" s="241"/>
      <c r="Q674" s="241"/>
      <c r="R674" s="241"/>
      <c r="S674" s="241"/>
      <c r="T674" s="24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3" t="s">
        <v>150</v>
      </c>
      <c r="AU674" s="243" t="s">
        <v>91</v>
      </c>
      <c r="AV674" s="13" t="s">
        <v>91</v>
      </c>
      <c r="AW674" s="13" t="s">
        <v>42</v>
      </c>
      <c r="AX674" s="13" t="s">
        <v>82</v>
      </c>
      <c r="AY674" s="243" t="s">
        <v>139</v>
      </c>
    </row>
    <row r="675" s="15" customFormat="1">
      <c r="A675" s="15"/>
      <c r="B675" s="267"/>
      <c r="C675" s="268"/>
      <c r="D675" s="234" t="s">
        <v>150</v>
      </c>
      <c r="E675" s="269" t="s">
        <v>44</v>
      </c>
      <c r="F675" s="270" t="s">
        <v>976</v>
      </c>
      <c r="G675" s="268"/>
      <c r="H675" s="269" t="s">
        <v>44</v>
      </c>
      <c r="I675" s="271"/>
      <c r="J675" s="268"/>
      <c r="K675" s="268"/>
      <c r="L675" s="272"/>
      <c r="M675" s="273"/>
      <c r="N675" s="274"/>
      <c r="O675" s="274"/>
      <c r="P675" s="274"/>
      <c r="Q675" s="274"/>
      <c r="R675" s="274"/>
      <c r="S675" s="274"/>
      <c r="T675" s="27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76" t="s">
        <v>150</v>
      </c>
      <c r="AU675" s="276" t="s">
        <v>91</v>
      </c>
      <c r="AV675" s="15" t="s">
        <v>89</v>
      </c>
      <c r="AW675" s="15" t="s">
        <v>42</v>
      </c>
      <c r="AX675" s="15" t="s">
        <v>82</v>
      </c>
      <c r="AY675" s="276" t="s">
        <v>139</v>
      </c>
    </row>
    <row r="676" s="13" customFormat="1">
      <c r="A676" s="13"/>
      <c r="B676" s="232"/>
      <c r="C676" s="233"/>
      <c r="D676" s="234" t="s">
        <v>150</v>
      </c>
      <c r="E676" s="235" t="s">
        <v>44</v>
      </c>
      <c r="F676" s="236" t="s">
        <v>981</v>
      </c>
      <c r="G676" s="233"/>
      <c r="H676" s="237">
        <v>0.54000000000000004</v>
      </c>
      <c r="I676" s="238"/>
      <c r="J676" s="233"/>
      <c r="K676" s="233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150</v>
      </c>
      <c r="AU676" s="243" t="s">
        <v>91</v>
      </c>
      <c r="AV676" s="13" t="s">
        <v>91</v>
      </c>
      <c r="AW676" s="13" t="s">
        <v>42</v>
      </c>
      <c r="AX676" s="13" t="s">
        <v>82</v>
      </c>
      <c r="AY676" s="243" t="s">
        <v>139</v>
      </c>
    </row>
    <row r="677" s="15" customFormat="1">
      <c r="A677" s="15"/>
      <c r="B677" s="267"/>
      <c r="C677" s="268"/>
      <c r="D677" s="234" t="s">
        <v>150</v>
      </c>
      <c r="E677" s="269" t="s">
        <v>44</v>
      </c>
      <c r="F677" s="270" t="s">
        <v>978</v>
      </c>
      <c r="G677" s="268"/>
      <c r="H677" s="269" t="s">
        <v>44</v>
      </c>
      <c r="I677" s="271"/>
      <c r="J677" s="268"/>
      <c r="K677" s="268"/>
      <c r="L677" s="272"/>
      <c r="M677" s="273"/>
      <c r="N677" s="274"/>
      <c r="O677" s="274"/>
      <c r="P677" s="274"/>
      <c r="Q677" s="274"/>
      <c r="R677" s="274"/>
      <c r="S677" s="274"/>
      <c r="T677" s="27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76" t="s">
        <v>150</v>
      </c>
      <c r="AU677" s="276" t="s">
        <v>91</v>
      </c>
      <c r="AV677" s="15" t="s">
        <v>89</v>
      </c>
      <c r="AW677" s="15" t="s">
        <v>42</v>
      </c>
      <c r="AX677" s="15" t="s">
        <v>82</v>
      </c>
      <c r="AY677" s="276" t="s">
        <v>139</v>
      </c>
    </row>
    <row r="678" s="13" customFormat="1">
      <c r="A678" s="13"/>
      <c r="B678" s="232"/>
      <c r="C678" s="233"/>
      <c r="D678" s="234" t="s">
        <v>150</v>
      </c>
      <c r="E678" s="235" t="s">
        <v>44</v>
      </c>
      <c r="F678" s="236" t="s">
        <v>979</v>
      </c>
      <c r="G678" s="233"/>
      <c r="H678" s="237">
        <v>1.0800000000000001</v>
      </c>
      <c r="I678" s="238"/>
      <c r="J678" s="233"/>
      <c r="K678" s="233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150</v>
      </c>
      <c r="AU678" s="243" t="s">
        <v>91</v>
      </c>
      <c r="AV678" s="13" t="s">
        <v>91</v>
      </c>
      <c r="AW678" s="13" t="s">
        <v>42</v>
      </c>
      <c r="AX678" s="13" t="s">
        <v>82</v>
      </c>
      <c r="AY678" s="243" t="s">
        <v>139</v>
      </c>
    </row>
    <row r="679" s="15" customFormat="1">
      <c r="A679" s="15"/>
      <c r="B679" s="267"/>
      <c r="C679" s="268"/>
      <c r="D679" s="234" t="s">
        <v>150</v>
      </c>
      <c r="E679" s="269" t="s">
        <v>44</v>
      </c>
      <c r="F679" s="270" t="s">
        <v>980</v>
      </c>
      <c r="G679" s="268"/>
      <c r="H679" s="269" t="s">
        <v>44</v>
      </c>
      <c r="I679" s="271"/>
      <c r="J679" s="268"/>
      <c r="K679" s="268"/>
      <c r="L679" s="272"/>
      <c r="M679" s="273"/>
      <c r="N679" s="274"/>
      <c r="O679" s="274"/>
      <c r="P679" s="274"/>
      <c r="Q679" s="274"/>
      <c r="R679" s="274"/>
      <c r="S679" s="274"/>
      <c r="T679" s="27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76" t="s">
        <v>150</v>
      </c>
      <c r="AU679" s="276" t="s">
        <v>91</v>
      </c>
      <c r="AV679" s="15" t="s">
        <v>89</v>
      </c>
      <c r="AW679" s="15" t="s">
        <v>42</v>
      </c>
      <c r="AX679" s="15" t="s">
        <v>82</v>
      </c>
      <c r="AY679" s="276" t="s">
        <v>139</v>
      </c>
    </row>
    <row r="680" s="13" customFormat="1">
      <c r="A680" s="13"/>
      <c r="B680" s="232"/>
      <c r="C680" s="233"/>
      <c r="D680" s="234" t="s">
        <v>150</v>
      </c>
      <c r="E680" s="235" t="s">
        <v>44</v>
      </c>
      <c r="F680" s="236" t="s">
        <v>979</v>
      </c>
      <c r="G680" s="233"/>
      <c r="H680" s="237">
        <v>1.0800000000000001</v>
      </c>
      <c r="I680" s="238"/>
      <c r="J680" s="233"/>
      <c r="K680" s="233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150</v>
      </c>
      <c r="AU680" s="243" t="s">
        <v>91</v>
      </c>
      <c r="AV680" s="13" t="s">
        <v>91</v>
      </c>
      <c r="AW680" s="13" t="s">
        <v>42</v>
      </c>
      <c r="AX680" s="13" t="s">
        <v>82</v>
      </c>
      <c r="AY680" s="243" t="s">
        <v>139</v>
      </c>
    </row>
    <row r="681" s="13" customFormat="1">
      <c r="A681" s="13"/>
      <c r="B681" s="232"/>
      <c r="C681" s="233"/>
      <c r="D681" s="234" t="s">
        <v>150</v>
      </c>
      <c r="E681" s="235" t="s">
        <v>44</v>
      </c>
      <c r="F681" s="236" t="s">
        <v>982</v>
      </c>
      <c r="G681" s="233"/>
      <c r="H681" s="237">
        <v>49.280000000000001</v>
      </c>
      <c r="I681" s="238"/>
      <c r="J681" s="233"/>
      <c r="K681" s="233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150</v>
      </c>
      <c r="AU681" s="243" t="s">
        <v>91</v>
      </c>
      <c r="AV681" s="13" t="s">
        <v>91</v>
      </c>
      <c r="AW681" s="13" t="s">
        <v>42</v>
      </c>
      <c r="AX681" s="13" t="s">
        <v>82</v>
      </c>
      <c r="AY681" s="243" t="s">
        <v>139</v>
      </c>
    </row>
    <row r="682" s="14" customFormat="1">
      <c r="A682" s="14"/>
      <c r="B682" s="255"/>
      <c r="C682" s="256"/>
      <c r="D682" s="234" t="s">
        <v>150</v>
      </c>
      <c r="E682" s="257" t="s">
        <v>44</v>
      </c>
      <c r="F682" s="258" t="s">
        <v>167</v>
      </c>
      <c r="G682" s="256"/>
      <c r="H682" s="259">
        <v>90.912999999999997</v>
      </c>
      <c r="I682" s="260"/>
      <c r="J682" s="256"/>
      <c r="K682" s="256"/>
      <c r="L682" s="261"/>
      <c r="M682" s="262"/>
      <c r="N682" s="263"/>
      <c r="O682" s="263"/>
      <c r="P682" s="263"/>
      <c r="Q682" s="263"/>
      <c r="R682" s="263"/>
      <c r="S682" s="263"/>
      <c r="T682" s="26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5" t="s">
        <v>150</v>
      </c>
      <c r="AU682" s="265" t="s">
        <v>91</v>
      </c>
      <c r="AV682" s="14" t="s">
        <v>146</v>
      </c>
      <c r="AW682" s="14" t="s">
        <v>42</v>
      </c>
      <c r="AX682" s="14" t="s">
        <v>89</v>
      </c>
      <c r="AY682" s="265" t="s">
        <v>139</v>
      </c>
    </row>
    <row r="683" s="2" customFormat="1" ht="33" customHeight="1">
      <c r="A683" s="40"/>
      <c r="B683" s="41"/>
      <c r="C683" s="244" t="s">
        <v>983</v>
      </c>
      <c r="D683" s="244" t="s">
        <v>152</v>
      </c>
      <c r="E683" s="245" t="s">
        <v>984</v>
      </c>
      <c r="F683" s="246" t="s">
        <v>985</v>
      </c>
      <c r="G683" s="247" t="s">
        <v>161</v>
      </c>
      <c r="H683" s="248">
        <v>109.096</v>
      </c>
      <c r="I683" s="249"/>
      <c r="J683" s="250">
        <f>ROUND(I683*H683,2)</f>
        <v>0</v>
      </c>
      <c r="K683" s="251"/>
      <c r="L683" s="252"/>
      <c r="M683" s="253" t="s">
        <v>44</v>
      </c>
      <c r="N683" s="254" t="s">
        <v>53</v>
      </c>
      <c r="O683" s="86"/>
      <c r="P683" s="223">
        <f>O683*H683</f>
        <v>0</v>
      </c>
      <c r="Q683" s="223">
        <v>0.00050000000000000001</v>
      </c>
      <c r="R683" s="223">
        <f>Q683*H683</f>
        <v>0.054548000000000006</v>
      </c>
      <c r="S683" s="223">
        <v>0</v>
      </c>
      <c r="T683" s="224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25" t="s">
        <v>332</v>
      </c>
      <c r="AT683" s="225" t="s">
        <v>152</v>
      </c>
      <c r="AU683" s="225" t="s">
        <v>91</v>
      </c>
      <c r="AY683" s="18" t="s">
        <v>139</v>
      </c>
      <c r="BE683" s="226">
        <f>IF(N683="základní",J683,0)</f>
        <v>0</v>
      </c>
      <c r="BF683" s="226">
        <f>IF(N683="snížená",J683,0)</f>
        <v>0</v>
      </c>
      <c r="BG683" s="226">
        <f>IF(N683="zákl. přenesená",J683,0)</f>
        <v>0</v>
      </c>
      <c r="BH683" s="226">
        <f>IF(N683="sníž. přenesená",J683,0)</f>
        <v>0</v>
      </c>
      <c r="BI683" s="226">
        <f>IF(N683="nulová",J683,0)</f>
        <v>0</v>
      </c>
      <c r="BJ683" s="18" t="s">
        <v>89</v>
      </c>
      <c r="BK683" s="226">
        <f>ROUND(I683*H683,2)</f>
        <v>0</v>
      </c>
      <c r="BL683" s="18" t="s">
        <v>236</v>
      </c>
      <c r="BM683" s="225" t="s">
        <v>986</v>
      </c>
    </row>
    <row r="684" s="15" customFormat="1">
      <c r="A684" s="15"/>
      <c r="B684" s="267"/>
      <c r="C684" s="268"/>
      <c r="D684" s="234" t="s">
        <v>150</v>
      </c>
      <c r="E684" s="269" t="s">
        <v>44</v>
      </c>
      <c r="F684" s="270" t="s">
        <v>974</v>
      </c>
      <c r="G684" s="268"/>
      <c r="H684" s="269" t="s">
        <v>44</v>
      </c>
      <c r="I684" s="271"/>
      <c r="J684" s="268"/>
      <c r="K684" s="268"/>
      <c r="L684" s="272"/>
      <c r="M684" s="273"/>
      <c r="N684" s="274"/>
      <c r="O684" s="274"/>
      <c r="P684" s="274"/>
      <c r="Q684" s="274"/>
      <c r="R684" s="274"/>
      <c r="S684" s="274"/>
      <c r="T684" s="27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76" t="s">
        <v>150</v>
      </c>
      <c r="AU684" s="276" t="s">
        <v>91</v>
      </c>
      <c r="AV684" s="15" t="s">
        <v>89</v>
      </c>
      <c r="AW684" s="15" t="s">
        <v>42</v>
      </c>
      <c r="AX684" s="15" t="s">
        <v>82</v>
      </c>
      <c r="AY684" s="276" t="s">
        <v>139</v>
      </c>
    </row>
    <row r="685" s="13" customFormat="1">
      <c r="A685" s="13"/>
      <c r="B685" s="232"/>
      <c r="C685" s="233"/>
      <c r="D685" s="234" t="s">
        <v>150</v>
      </c>
      <c r="E685" s="235" t="s">
        <v>44</v>
      </c>
      <c r="F685" s="236" t="s">
        <v>975</v>
      </c>
      <c r="G685" s="233"/>
      <c r="H685" s="237">
        <v>6.9690000000000003</v>
      </c>
      <c r="I685" s="238"/>
      <c r="J685" s="233"/>
      <c r="K685" s="233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150</v>
      </c>
      <c r="AU685" s="243" t="s">
        <v>91</v>
      </c>
      <c r="AV685" s="13" t="s">
        <v>91</v>
      </c>
      <c r="AW685" s="13" t="s">
        <v>42</v>
      </c>
      <c r="AX685" s="13" t="s">
        <v>82</v>
      </c>
      <c r="AY685" s="243" t="s">
        <v>139</v>
      </c>
    </row>
    <row r="686" s="13" customFormat="1">
      <c r="A686" s="13"/>
      <c r="B686" s="232"/>
      <c r="C686" s="233"/>
      <c r="D686" s="234" t="s">
        <v>150</v>
      </c>
      <c r="E686" s="235" t="s">
        <v>44</v>
      </c>
      <c r="F686" s="236" t="s">
        <v>484</v>
      </c>
      <c r="G686" s="233"/>
      <c r="H686" s="237">
        <v>5.2380000000000004</v>
      </c>
      <c r="I686" s="238"/>
      <c r="J686" s="233"/>
      <c r="K686" s="233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150</v>
      </c>
      <c r="AU686" s="243" t="s">
        <v>91</v>
      </c>
      <c r="AV686" s="13" t="s">
        <v>91</v>
      </c>
      <c r="AW686" s="13" t="s">
        <v>42</v>
      </c>
      <c r="AX686" s="13" t="s">
        <v>82</v>
      </c>
      <c r="AY686" s="243" t="s">
        <v>139</v>
      </c>
    </row>
    <row r="687" s="13" customFormat="1">
      <c r="A687" s="13"/>
      <c r="B687" s="232"/>
      <c r="C687" s="233"/>
      <c r="D687" s="234" t="s">
        <v>150</v>
      </c>
      <c r="E687" s="235" t="s">
        <v>44</v>
      </c>
      <c r="F687" s="236" t="s">
        <v>759</v>
      </c>
      <c r="G687" s="233"/>
      <c r="H687" s="237">
        <v>1.613</v>
      </c>
      <c r="I687" s="238"/>
      <c r="J687" s="233"/>
      <c r="K687" s="233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150</v>
      </c>
      <c r="AU687" s="243" t="s">
        <v>91</v>
      </c>
      <c r="AV687" s="13" t="s">
        <v>91</v>
      </c>
      <c r="AW687" s="13" t="s">
        <v>42</v>
      </c>
      <c r="AX687" s="13" t="s">
        <v>82</v>
      </c>
      <c r="AY687" s="243" t="s">
        <v>139</v>
      </c>
    </row>
    <row r="688" s="13" customFormat="1">
      <c r="A688" s="13"/>
      <c r="B688" s="232"/>
      <c r="C688" s="233"/>
      <c r="D688" s="234" t="s">
        <v>150</v>
      </c>
      <c r="E688" s="235" t="s">
        <v>44</v>
      </c>
      <c r="F688" s="236" t="s">
        <v>760</v>
      </c>
      <c r="G688" s="233"/>
      <c r="H688" s="237">
        <v>2.3730000000000002</v>
      </c>
      <c r="I688" s="238"/>
      <c r="J688" s="233"/>
      <c r="K688" s="233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150</v>
      </c>
      <c r="AU688" s="243" t="s">
        <v>91</v>
      </c>
      <c r="AV688" s="13" t="s">
        <v>91</v>
      </c>
      <c r="AW688" s="13" t="s">
        <v>42</v>
      </c>
      <c r="AX688" s="13" t="s">
        <v>82</v>
      </c>
      <c r="AY688" s="243" t="s">
        <v>139</v>
      </c>
    </row>
    <row r="689" s="15" customFormat="1">
      <c r="A689" s="15"/>
      <c r="B689" s="267"/>
      <c r="C689" s="268"/>
      <c r="D689" s="234" t="s">
        <v>150</v>
      </c>
      <c r="E689" s="269" t="s">
        <v>44</v>
      </c>
      <c r="F689" s="270" t="s">
        <v>976</v>
      </c>
      <c r="G689" s="268"/>
      <c r="H689" s="269" t="s">
        <v>44</v>
      </c>
      <c r="I689" s="271"/>
      <c r="J689" s="268"/>
      <c r="K689" s="268"/>
      <c r="L689" s="272"/>
      <c r="M689" s="273"/>
      <c r="N689" s="274"/>
      <c r="O689" s="274"/>
      <c r="P689" s="274"/>
      <c r="Q689" s="274"/>
      <c r="R689" s="274"/>
      <c r="S689" s="274"/>
      <c r="T689" s="27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76" t="s">
        <v>150</v>
      </c>
      <c r="AU689" s="276" t="s">
        <v>91</v>
      </c>
      <c r="AV689" s="15" t="s">
        <v>89</v>
      </c>
      <c r="AW689" s="15" t="s">
        <v>42</v>
      </c>
      <c r="AX689" s="15" t="s">
        <v>82</v>
      </c>
      <c r="AY689" s="276" t="s">
        <v>139</v>
      </c>
    </row>
    <row r="690" s="13" customFormat="1">
      <c r="A690" s="13"/>
      <c r="B690" s="232"/>
      <c r="C690" s="233"/>
      <c r="D690" s="234" t="s">
        <v>150</v>
      </c>
      <c r="E690" s="235" t="s">
        <v>44</v>
      </c>
      <c r="F690" s="236" t="s">
        <v>977</v>
      </c>
      <c r="G690" s="233"/>
      <c r="H690" s="237">
        <v>20.579999999999998</v>
      </c>
      <c r="I690" s="238"/>
      <c r="J690" s="233"/>
      <c r="K690" s="233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150</v>
      </c>
      <c r="AU690" s="243" t="s">
        <v>91</v>
      </c>
      <c r="AV690" s="13" t="s">
        <v>91</v>
      </c>
      <c r="AW690" s="13" t="s">
        <v>42</v>
      </c>
      <c r="AX690" s="13" t="s">
        <v>82</v>
      </c>
      <c r="AY690" s="243" t="s">
        <v>139</v>
      </c>
    </row>
    <row r="691" s="15" customFormat="1">
      <c r="A691" s="15"/>
      <c r="B691" s="267"/>
      <c r="C691" s="268"/>
      <c r="D691" s="234" t="s">
        <v>150</v>
      </c>
      <c r="E691" s="269" t="s">
        <v>44</v>
      </c>
      <c r="F691" s="270" t="s">
        <v>978</v>
      </c>
      <c r="G691" s="268"/>
      <c r="H691" s="269" t="s">
        <v>44</v>
      </c>
      <c r="I691" s="271"/>
      <c r="J691" s="268"/>
      <c r="K691" s="268"/>
      <c r="L691" s="272"/>
      <c r="M691" s="273"/>
      <c r="N691" s="274"/>
      <c r="O691" s="274"/>
      <c r="P691" s="274"/>
      <c r="Q691" s="274"/>
      <c r="R691" s="274"/>
      <c r="S691" s="274"/>
      <c r="T691" s="27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76" t="s">
        <v>150</v>
      </c>
      <c r="AU691" s="276" t="s">
        <v>91</v>
      </c>
      <c r="AV691" s="15" t="s">
        <v>89</v>
      </c>
      <c r="AW691" s="15" t="s">
        <v>42</v>
      </c>
      <c r="AX691" s="15" t="s">
        <v>82</v>
      </c>
      <c r="AY691" s="276" t="s">
        <v>139</v>
      </c>
    </row>
    <row r="692" s="13" customFormat="1">
      <c r="A692" s="13"/>
      <c r="B692" s="232"/>
      <c r="C692" s="233"/>
      <c r="D692" s="234" t="s">
        <v>150</v>
      </c>
      <c r="E692" s="235" t="s">
        <v>44</v>
      </c>
      <c r="F692" s="236" t="s">
        <v>979</v>
      </c>
      <c r="G692" s="233"/>
      <c r="H692" s="237">
        <v>1.0800000000000001</v>
      </c>
      <c r="I692" s="238"/>
      <c r="J692" s="233"/>
      <c r="K692" s="233"/>
      <c r="L692" s="239"/>
      <c r="M692" s="240"/>
      <c r="N692" s="241"/>
      <c r="O692" s="241"/>
      <c r="P692" s="241"/>
      <c r="Q692" s="241"/>
      <c r="R692" s="241"/>
      <c r="S692" s="241"/>
      <c r="T692" s="24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3" t="s">
        <v>150</v>
      </c>
      <c r="AU692" s="243" t="s">
        <v>91</v>
      </c>
      <c r="AV692" s="13" t="s">
        <v>91</v>
      </c>
      <c r="AW692" s="13" t="s">
        <v>42</v>
      </c>
      <c r="AX692" s="13" t="s">
        <v>82</v>
      </c>
      <c r="AY692" s="243" t="s">
        <v>139</v>
      </c>
    </row>
    <row r="693" s="15" customFormat="1">
      <c r="A693" s="15"/>
      <c r="B693" s="267"/>
      <c r="C693" s="268"/>
      <c r="D693" s="234" t="s">
        <v>150</v>
      </c>
      <c r="E693" s="269" t="s">
        <v>44</v>
      </c>
      <c r="F693" s="270" t="s">
        <v>980</v>
      </c>
      <c r="G693" s="268"/>
      <c r="H693" s="269" t="s">
        <v>44</v>
      </c>
      <c r="I693" s="271"/>
      <c r="J693" s="268"/>
      <c r="K693" s="268"/>
      <c r="L693" s="272"/>
      <c r="M693" s="273"/>
      <c r="N693" s="274"/>
      <c r="O693" s="274"/>
      <c r="P693" s="274"/>
      <c r="Q693" s="274"/>
      <c r="R693" s="274"/>
      <c r="S693" s="274"/>
      <c r="T693" s="27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76" t="s">
        <v>150</v>
      </c>
      <c r="AU693" s="276" t="s">
        <v>91</v>
      </c>
      <c r="AV693" s="15" t="s">
        <v>89</v>
      </c>
      <c r="AW693" s="15" t="s">
        <v>42</v>
      </c>
      <c r="AX693" s="15" t="s">
        <v>82</v>
      </c>
      <c r="AY693" s="276" t="s">
        <v>139</v>
      </c>
    </row>
    <row r="694" s="13" customFormat="1">
      <c r="A694" s="13"/>
      <c r="B694" s="232"/>
      <c r="C694" s="233"/>
      <c r="D694" s="234" t="s">
        <v>150</v>
      </c>
      <c r="E694" s="235" t="s">
        <v>44</v>
      </c>
      <c r="F694" s="236" t="s">
        <v>979</v>
      </c>
      <c r="G694" s="233"/>
      <c r="H694" s="237">
        <v>1.0800000000000001</v>
      </c>
      <c r="I694" s="238"/>
      <c r="J694" s="233"/>
      <c r="K694" s="233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150</v>
      </c>
      <c r="AU694" s="243" t="s">
        <v>91</v>
      </c>
      <c r="AV694" s="13" t="s">
        <v>91</v>
      </c>
      <c r="AW694" s="13" t="s">
        <v>42</v>
      </c>
      <c r="AX694" s="13" t="s">
        <v>82</v>
      </c>
      <c r="AY694" s="243" t="s">
        <v>139</v>
      </c>
    </row>
    <row r="695" s="15" customFormat="1">
      <c r="A695" s="15"/>
      <c r="B695" s="267"/>
      <c r="C695" s="268"/>
      <c r="D695" s="234" t="s">
        <v>150</v>
      </c>
      <c r="E695" s="269" t="s">
        <v>44</v>
      </c>
      <c r="F695" s="270" t="s">
        <v>976</v>
      </c>
      <c r="G695" s="268"/>
      <c r="H695" s="269" t="s">
        <v>44</v>
      </c>
      <c r="I695" s="271"/>
      <c r="J695" s="268"/>
      <c r="K695" s="268"/>
      <c r="L695" s="272"/>
      <c r="M695" s="273"/>
      <c r="N695" s="274"/>
      <c r="O695" s="274"/>
      <c r="P695" s="274"/>
      <c r="Q695" s="274"/>
      <c r="R695" s="274"/>
      <c r="S695" s="274"/>
      <c r="T695" s="27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76" t="s">
        <v>150</v>
      </c>
      <c r="AU695" s="276" t="s">
        <v>91</v>
      </c>
      <c r="AV695" s="15" t="s">
        <v>89</v>
      </c>
      <c r="AW695" s="15" t="s">
        <v>42</v>
      </c>
      <c r="AX695" s="15" t="s">
        <v>82</v>
      </c>
      <c r="AY695" s="276" t="s">
        <v>139</v>
      </c>
    </row>
    <row r="696" s="13" customFormat="1">
      <c r="A696" s="13"/>
      <c r="B696" s="232"/>
      <c r="C696" s="233"/>
      <c r="D696" s="234" t="s">
        <v>150</v>
      </c>
      <c r="E696" s="235" t="s">
        <v>44</v>
      </c>
      <c r="F696" s="236" t="s">
        <v>981</v>
      </c>
      <c r="G696" s="233"/>
      <c r="H696" s="237">
        <v>0.54000000000000004</v>
      </c>
      <c r="I696" s="238"/>
      <c r="J696" s="233"/>
      <c r="K696" s="233"/>
      <c r="L696" s="239"/>
      <c r="M696" s="240"/>
      <c r="N696" s="241"/>
      <c r="O696" s="241"/>
      <c r="P696" s="241"/>
      <c r="Q696" s="241"/>
      <c r="R696" s="241"/>
      <c r="S696" s="241"/>
      <c r="T696" s="24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3" t="s">
        <v>150</v>
      </c>
      <c r="AU696" s="243" t="s">
        <v>91</v>
      </c>
      <c r="AV696" s="13" t="s">
        <v>91</v>
      </c>
      <c r="AW696" s="13" t="s">
        <v>42</v>
      </c>
      <c r="AX696" s="13" t="s">
        <v>82</v>
      </c>
      <c r="AY696" s="243" t="s">
        <v>139</v>
      </c>
    </row>
    <row r="697" s="15" customFormat="1">
      <c r="A697" s="15"/>
      <c r="B697" s="267"/>
      <c r="C697" s="268"/>
      <c r="D697" s="234" t="s">
        <v>150</v>
      </c>
      <c r="E697" s="269" t="s">
        <v>44</v>
      </c>
      <c r="F697" s="270" t="s">
        <v>978</v>
      </c>
      <c r="G697" s="268"/>
      <c r="H697" s="269" t="s">
        <v>44</v>
      </c>
      <c r="I697" s="271"/>
      <c r="J697" s="268"/>
      <c r="K697" s="268"/>
      <c r="L697" s="272"/>
      <c r="M697" s="273"/>
      <c r="N697" s="274"/>
      <c r="O697" s="274"/>
      <c r="P697" s="274"/>
      <c r="Q697" s="274"/>
      <c r="R697" s="274"/>
      <c r="S697" s="274"/>
      <c r="T697" s="27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76" t="s">
        <v>150</v>
      </c>
      <c r="AU697" s="276" t="s">
        <v>91</v>
      </c>
      <c r="AV697" s="15" t="s">
        <v>89</v>
      </c>
      <c r="AW697" s="15" t="s">
        <v>42</v>
      </c>
      <c r="AX697" s="15" t="s">
        <v>82</v>
      </c>
      <c r="AY697" s="276" t="s">
        <v>139</v>
      </c>
    </row>
    <row r="698" s="13" customFormat="1">
      <c r="A698" s="13"/>
      <c r="B698" s="232"/>
      <c r="C698" s="233"/>
      <c r="D698" s="234" t="s">
        <v>150</v>
      </c>
      <c r="E698" s="235" t="s">
        <v>44</v>
      </c>
      <c r="F698" s="236" t="s">
        <v>979</v>
      </c>
      <c r="G698" s="233"/>
      <c r="H698" s="237">
        <v>1.0800000000000001</v>
      </c>
      <c r="I698" s="238"/>
      <c r="J698" s="233"/>
      <c r="K698" s="233"/>
      <c r="L698" s="239"/>
      <c r="M698" s="240"/>
      <c r="N698" s="241"/>
      <c r="O698" s="241"/>
      <c r="P698" s="241"/>
      <c r="Q698" s="241"/>
      <c r="R698" s="241"/>
      <c r="S698" s="241"/>
      <c r="T698" s="24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3" t="s">
        <v>150</v>
      </c>
      <c r="AU698" s="243" t="s">
        <v>91</v>
      </c>
      <c r="AV698" s="13" t="s">
        <v>91</v>
      </c>
      <c r="AW698" s="13" t="s">
        <v>42</v>
      </c>
      <c r="AX698" s="13" t="s">
        <v>82</v>
      </c>
      <c r="AY698" s="243" t="s">
        <v>139</v>
      </c>
    </row>
    <row r="699" s="15" customFormat="1">
      <c r="A699" s="15"/>
      <c r="B699" s="267"/>
      <c r="C699" s="268"/>
      <c r="D699" s="234" t="s">
        <v>150</v>
      </c>
      <c r="E699" s="269" t="s">
        <v>44</v>
      </c>
      <c r="F699" s="270" t="s">
        <v>980</v>
      </c>
      <c r="G699" s="268"/>
      <c r="H699" s="269" t="s">
        <v>44</v>
      </c>
      <c r="I699" s="271"/>
      <c r="J699" s="268"/>
      <c r="K699" s="268"/>
      <c r="L699" s="272"/>
      <c r="M699" s="273"/>
      <c r="N699" s="274"/>
      <c r="O699" s="274"/>
      <c r="P699" s="274"/>
      <c r="Q699" s="274"/>
      <c r="R699" s="274"/>
      <c r="S699" s="274"/>
      <c r="T699" s="27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76" t="s">
        <v>150</v>
      </c>
      <c r="AU699" s="276" t="s">
        <v>91</v>
      </c>
      <c r="AV699" s="15" t="s">
        <v>89</v>
      </c>
      <c r="AW699" s="15" t="s">
        <v>42</v>
      </c>
      <c r="AX699" s="15" t="s">
        <v>82</v>
      </c>
      <c r="AY699" s="276" t="s">
        <v>139</v>
      </c>
    </row>
    <row r="700" s="13" customFormat="1">
      <c r="A700" s="13"/>
      <c r="B700" s="232"/>
      <c r="C700" s="233"/>
      <c r="D700" s="234" t="s">
        <v>150</v>
      </c>
      <c r="E700" s="235" t="s">
        <v>44</v>
      </c>
      <c r="F700" s="236" t="s">
        <v>979</v>
      </c>
      <c r="G700" s="233"/>
      <c r="H700" s="237">
        <v>1.0800000000000001</v>
      </c>
      <c r="I700" s="238"/>
      <c r="J700" s="233"/>
      <c r="K700" s="233"/>
      <c r="L700" s="239"/>
      <c r="M700" s="240"/>
      <c r="N700" s="241"/>
      <c r="O700" s="241"/>
      <c r="P700" s="241"/>
      <c r="Q700" s="241"/>
      <c r="R700" s="241"/>
      <c r="S700" s="241"/>
      <c r="T700" s="24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3" t="s">
        <v>150</v>
      </c>
      <c r="AU700" s="243" t="s">
        <v>91</v>
      </c>
      <c r="AV700" s="13" t="s">
        <v>91</v>
      </c>
      <c r="AW700" s="13" t="s">
        <v>42</v>
      </c>
      <c r="AX700" s="13" t="s">
        <v>82</v>
      </c>
      <c r="AY700" s="243" t="s">
        <v>139</v>
      </c>
    </row>
    <row r="701" s="13" customFormat="1">
      <c r="A701" s="13"/>
      <c r="B701" s="232"/>
      <c r="C701" s="233"/>
      <c r="D701" s="234" t="s">
        <v>150</v>
      </c>
      <c r="E701" s="235" t="s">
        <v>44</v>
      </c>
      <c r="F701" s="236" t="s">
        <v>982</v>
      </c>
      <c r="G701" s="233"/>
      <c r="H701" s="237">
        <v>49.280000000000001</v>
      </c>
      <c r="I701" s="238"/>
      <c r="J701" s="233"/>
      <c r="K701" s="233"/>
      <c r="L701" s="239"/>
      <c r="M701" s="240"/>
      <c r="N701" s="241"/>
      <c r="O701" s="241"/>
      <c r="P701" s="241"/>
      <c r="Q701" s="241"/>
      <c r="R701" s="241"/>
      <c r="S701" s="241"/>
      <c r="T701" s="24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3" t="s">
        <v>150</v>
      </c>
      <c r="AU701" s="243" t="s">
        <v>91</v>
      </c>
      <c r="AV701" s="13" t="s">
        <v>91</v>
      </c>
      <c r="AW701" s="13" t="s">
        <v>42</v>
      </c>
      <c r="AX701" s="13" t="s">
        <v>82</v>
      </c>
      <c r="AY701" s="243" t="s">
        <v>139</v>
      </c>
    </row>
    <row r="702" s="14" customFormat="1">
      <c r="A702" s="14"/>
      <c r="B702" s="255"/>
      <c r="C702" s="256"/>
      <c r="D702" s="234" t="s">
        <v>150</v>
      </c>
      <c r="E702" s="257" t="s">
        <v>44</v>
      </c>
      <c r="F702" s="258" t="s">
        <v>167</v>
      </c>
      <c r="G702" s="256"/>
      <c r="H702" s="259">
        <v>90.912999999999997</v>
      </c>
      <c r="I702" s="260"/>
      <c r="J702" s="256"/>
      <c r="K702" s="256"/>
      <c r="L702" s="261"/>
      <c r="M702" s="262"/>
      <c r="N702" s="263"/>
      <c r="O702" s="263"/>
      <c r="P702" s="263"/>
      <c r="Q702" s="263"/>
      <c r="R702" s="263"/>
      <c r="S702" s="263"/>
      <c r="T702" s="26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5" t="s">
        <v>150</v>
      </c>
      <c r="AU702" s="265" t="s">
        <v>91</v>
      </c>
      <c r="AV702" s="14" t="s">
        <v>146</v>
      </c>
      <c r="AW702" s="14" t="s">
        <v>42</v>
      </c>
      <c r="AX702" s="14" t="s">
        <v>89</v>
      </c>
      <c r="AY702" s="265" t="s">
        <v>139</v>
      </c>
    </row>
    <row r="703" s="13" customFormat="1">
      <c r="A703" s="13"/>
      <c r="B703" s="232"/>
      <c r="C703" s="233"/>
      <c r="D703" s="234" t="s">
        <v>150</v>
      </c>
      <c r="E703" s="233"/>
      <c r="F703" s="236" t="s">
        <v>987</v>
      </c>
      <c r="G703" s="233"/>
      <c r="H703" s="237">
        <v>109.096</v>
      </c>
      <c r="I703" s="238"/>
      <c r="J703" s="233"/>
      <c r="K703" s="233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150</v>
      </c>
      <c r="AU703" s="243" t="s">
        <v>91</v>
      </c>
      <c r="AV703" s="13" t="s">
        <v>91</v>
      </c>
      <c r="AW703" s="13" t="s">
        <v>4</v>
      </c>
      <c r="AX703" s="13" t="s">
        <v>89</v>
      </c>
      <c r="AY703" s="243" t="s">
        <v>139</v>
      </c>
    </row>
    <row r="704" s="2" customFormat="1" ht="21.75" customHeight="1">
      <c r="A704" s="40"/>
      <c r="B704" s="41"/>
      <c r="C704" s="213" t="s">
        <v>988</v>
      </c>
      <c r="D704" s="213" t="s">
        <v>142</v>
      </c>
      <c r="E704" s="214" t="s">
        <v>989</v>
      </c>
      <c r="F704" s="215" t="s">
        <v>990</v>
      </c>
      <c r="G704" s="216" t="s">
        <v>197</v>
      </c>
      <c r="H704" s="217">
        <v>4.7000000000000002</v>
      </c>
      <c r="I704" s="218"/>
      <c r="J704" s="219">
        <f>ROUND(I704*H704,2)</f>
        <v>0</v>
      </c>
      <c r="K704" s="220"/>
      <c r="L704" s="46"/>
      <c r="M704" s="221" t="s">
        <v>44</v>
      </c>
      <c r="N704" s="222" t="s">
        <v>53</v>
      </c>
      <c r="O704" s="86"/>
      <c r="P704" s="223">
        <f>O704*H704</f>
        <v>0</v>
      </c>
      <c r="Q704" s="223">
        <v>0</v>
      </c>
      <c r="R704" s="223">
        <f>Q704*H704</f>
        <v>0</v>
      </c>
      <c r="S704" s="223">
        <v>0.0016999999999999999</v>
      </c>
      <c r="T704" s="224">
        <f>S704*H704</f>
        <v>0.0079900000000000006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25" t="s">
        <v>236</v>
      </c>
      <c r="AT704" s="225" t="s">
        <v>142</v>
      </c>
      <c r="AU704" s="225" t="s">
        <v>91</v>
      </c>
      <c r="AY704" s="18" t="s">
        <v>139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8" t="s">
        <v>89</v>
      </c>
      <c r="BK704" s="226">
        <f>ROUND(I704*H704,2)</f>
        <v>0</v>
      </c>
      <c r="BL704" s="18" t="s">
        <v>236</v>
      </c>
      <c r="BM704" s="225" t="s">
        <v>991</v>
      </c>
    </row>
    <row r="705" s="2" customFormat="1">
      <c r="A705" s="40"/>
      <c r="B705" s="41"/>
      <c r="C705" s="42"/>
      <c r="D705" s="227" t="s">
        <v>148</v>
      </c>
      <c r="E705" s="42"/>
      <c r="F705" s="228" t="s">
        <v>992</v>
      </c>
      <c r="G705" s="42"/>
      <c r="H705" s="42"/>
      <c r="I705" s="229"/>
      <c r="J705" s="42"/>
      <c r="K705" s="42"/>
      <c r="L705" s="46"/>
      <c r="M705" s="230"/>
      <c r="N705" s="231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8" t="s">
        <v>148</v>
      </c>
      <c r="AU705" s="18" t="s">
        <v>91</v>
      </c>
    </row>
    <row r="706" s="13" customFormat="1">
      <c r="A706" s="13"/>
      <c r="B706" s="232"/>
      <c r="C706" s="233"/>
      <c r="D706" s="234" t="s">
        <v>150</v>
      </c>
      <c r="E706" s="235" t="s">
        <v>44</v>
      </c>
      <c r="F706" s="236" t="s">
        <v>993</v>
      </c>
      <c r="G706" s="233"/>
      <c r="H706" s="237">
        <v>4.7000000000000002</v>
      </c>
      <c r="I706" s="238"/>
      <c r="J706" s="233"/>
      <c r="K706" s="233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150</v>
      </c>
      <c r="AU706" s="243" t="s">
        <v>91</v>
      </c>
      <c r="AV706" s="13" t="s">
        <v>91</v>
      </c>
      <c r="AW706" s="13" t="s">
        <v>42</v>
      </c>
      <c r="AX706" s="13" t="s">
        <v>89</v>
      </c>
      <c r="AY706" s="243" t="s">
        <v>139</v>
      </c>
    </row>
    <row r="707" s="2" customFormat="1" ht="24.15" customHeight="1">
      <c r="A707" s="40"/>
      <c r="B707" s="41"/>
      <c r="C707" s="213" t="s">
        <v>994</v>
      </c>
      <c r="D707" s="213" t="s">
        <v>142</v>
      </c>
      <c r="E707" s="214" t="s">
        <v>995</v>
      </c>
      <c r="F707" s="215" t="s">
        <v>996</v>
      </c>
      <c r="G707" s="216" t="s">
        <v>197</v>
      </c>
      <c r="H707" s="217">
        <v>70.400000000000006</v>
      </c>
      <c r="I707" s="218"/>
      <c r="J707" s="219">
        <f>ROUND(I707*H707,2)</f>
        <v>0</v>
      </c>
      <c r="K707" s="220"/>
      <c r="L707" s="46"/>
      <c r="M707" s="221" t="s">
        <v>44</v>
      </c>
      <c r="N707" s="222" t="s">
        <v>53</v>
      </c>
      <c r="O707" s="86"/>
      <c r="P707" s="223">
        <f>O707*H707</f>
        <v>0</v>
      </c>
      <c r="Q707" s="223">
        <v>0</v>
      </c>
      <c r="R707" s="223">
        <f>Q707*H707</f>
        <v>0</v>
      </c>
      <c r="S707" s="223">
        <v>0.0017700000000000001</v>
      </c>
      <c r="T707" s="224">
        <f>S707*H707</f>
        <v>0.12460800000000001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25" t="s">
        <v>236</v>
      </c>
      <c r="AT707" s="225" t="s">
        <v>142</v>
      </c>
      <c r="AU707" s="225" t="s">
        <v>91</v>
      </c>
      <c r="AY707" s="18" t="s">
        <v>139</v>
      </c>
      <c r="BE707" s="226">
        <f>IF(N707="základní",J707,0)</f>
        <v>0</v>
      </c>
      <c r="BF707" s="226">
        <f>IF(N707="snížená",J707,0)</f>
        <v>0</v>
      </c>
      <c r="BG707" s="226">
        <f>IF(N707="zákl. přenesená",J707,0)</f>
        <v>0</v>
      </c>
      <c r="BH707" s="226">
        <f>IF(N707="sníž. přenesená",J707,0)</f>
        <v>0</v>
      </c>
      <c r="BI707" s="226">
        <f>IF(N707="nulová",J707,0)</f>
        <v>0</v>
      </c>
      <c r="BJ707" s="18" t="s">
        <v>89</v>
      </c>
      <c r="BK707" s="226">
        <f>ROUND(I707*H707,2)</f>
        <v>0</v>
      </c>
      <c r="BL707" s="18" t="s">
        <v>236</v>
      </c>
      <c r="BM707" s="225" t="s">
        <v>997</v>
      </c>
    </row>
    <row r="708" s="2" customFormat="1">
      <c r="A708" s="40"/>
      <c r="B708" s="41"/>
      <c r="C708" s="42"/>
      <c r="D708" s="227" t="s">
        <v>148</v>
      </c>
      <c r="E708" s="42"/>
      <c r="F708" s="228" t="s">
        <v>998</v>
      </c>
      <c r="G708" s="42"/>
      <c r="H708" s="42"/>
      <c r="I708" s="229"/>
      <c r="J708" s="42"/>
      <c r="K708" s="42"/>
      <c r="L708" s="46"/>
      <c r="M708" s="230"/>
      <c r="N708" s="231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8" t="s">
        <v>148</v>
      </c>
      <c r="AU708" s="18" t="s">
        <v>91</v>
      </c>
    </row>
    <row r="709" s="13" customFormat="1">
      <c r="A709" s="13"/>
      <c r="B709" s="232"/>
      <c r="C709" s="233"/>
      <c r="D709" s="234" t="s">
        <v>150</v>
      </c>
      <c r="E709" s="235" t="s">
        <v>44</v>
      </c>
      <c r="F709" s="236" t="s">
        <v>999</v>
      </c>
      <c r="G709" s="233"/>
      <c r="H709" s="237">
        <v>70.400000000000006</v>
      </c>
      <c r="I709" s="238"/>
      <c r="J709" s="233"/>
      <c r="K709" s="233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150</v>
      </c>
      <c r="AU709" s="243" t="s">
        <v>91</v>
      </c>
      <c r="AV709" s="13" t="s">
        <v>91</v>
      </c>
      <c r="AW709" s="13" t="s">
        <v>42</v>
      </c>
      <c r="AX709" s="13" t="s">
        <v>89</v>
      </c>
      <c r="AY709" s="243" t="s">
        <v>139</v>
      </c>
    </row>
    <row r="710" s="2" customFormat="1" ht="24.15" customHeight="1">
      <c r="A710" s="40"/>
      <c r="B710" s="41"/>
      <c r="C710" s="213" t="s">
        <v>1000</v>
      </c>
      <c r="D710" s="213" t="s">
        <v>142</v>
      </c>
      <c r="E710" s="214" t="s">
        <v>1001</v>
      </c>
      <c r="F710" s="215" t="s">
        <v>1002</v>
      </c>
      <c r="G710" s="216" t="s">
        <v>547</v>
      </c>
      <c r="H710" s="217">
        <v>12</v>
      </c>
      <c r="I710" s="218"/>
      <c r="J710" s="219">
        <f>ROUND(I710*H710,2)</f>
        <v>0</v>
      </c>
      <c r="K710" s="220"/>
      <c r="L710" s="46"/>
      <c r="M710" s="221" t="s">
        <v>44</v>
      </c>
      <c r="N710" s="222" t="s">
        <v>53</v>
      </c>
      <c r="O710" s="86"/>
      <c r="P710" s="223">
        <f>O710*H710</f>
        <v>0</v>
      </c>
      <c r="Q710" s="223">
        <v>0</v>
      </c>
      <c r="R710" s="223">
        <f>Q710*H710</f>
        <v>0</v>
      </c>
      <c r="S710" s="223">
        <v>0.0090600000000000003</v>
      </c>
      <c r="T710" s="224">
        <f>S710*H710</f>
        <v>0.10872000000000001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25" t="s">
        <v>236</v>
      </c>
      <c r="AT710" s="225" t="s">
        <v>142</v>
      </c>
      <c r="AU710" s="225" t="s">
        <v>91</v>
      </c>
      <c r="AY710" s="18" t="s">
        <v>139</v>
      </c>
      <c r="BE710" s="226">
        <f>IF(N710="základní",J710,0)</f>
        <v>0</v>
      </c>
      <c r="BF710" s="226">
        <f>IF(N710="snížená",J710,0)</f>
        <v>0</v>
      </c>
      <c r="BG710" s="226">
        <f>IF(N710="zákl. přenesená",J710,0)</f>
        <v>0</v>
      </c>
      <c r="BH710" s="226">
        <f>IF(N710="sníž. přenesená",J710,0)</f>
        <v>0</v>
      </c>
      <c r="BI710" s="226">
        <f>IF(N710="nulová",J710,0)</f>
        <v>0</v>
      </c>
      <c r="BJ710" s="18" t="s">
        <v>89</v>
      </c>
      <c r="BK710" s="226">
        <f>ROUND(I710*H710,2)</f>
        <v>0</v>
      </c>
      <c r="BL710" s="18" t="s">
        <v>236</v>
      </c>
      <c r="BM710" s="225" t="s">
        <v>1003</v>
      </c>
    </row>
    <row r="711" s="2" customFormat="1">
      <c r="A711" s="40"/>
      <c r="B711" s="41"/>
      <c r="C711" s="42"/>
      <c r="D711" s="227" t="s">
        <v>148</v>
      </c>
      <c r="E711" s="42"/>
      <c r="F711" s="228" t="s">
        <v>1004</v>
      </c>
      <c r="G711" s="42"/>
      <c r="H711" s="42"/>
      <c r="I711" s="229"/>
      <c r="J711" s="42"/>
      <c r="K711" s="42"/>
      <c r="L711" s="46"/>
      <c r="M711" s="230"/>
      <c r="N711" s="231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8" t="s">
        <v>148</v>
      </c>
      <c r="AU711" s="18" t="s">
        <v>91</v>
      </c>
    </row>
    <row r="712" s="2" customFormat="1" ht="24.15" customHeight="1">
      <c r="A712" s="40"/>
      <c r="B712" s="41"/>
      <c r="C712" s="213" t="s">
        <v>1005</v>
      </c>
      <c r="D712" s="213" t="s">
        <v>142</v>
      </c>
      <c r="E712" s="214" t="s">
        <v>1006</v>
      </c>
      <c r="F712" s="215" t="s">
        <v>1007</v>
      </c>
      <c r="G712" s="216" t="s">
        <v>197</v>
      </c>
      <c r="H712" s="217">
        <v>70.400000000000006</v>
      </c>
      <c r="I712" s="218"/>
      <c r="J712" s="219">
        <f>ROUND(I712*H712,2)</f>
        <v>0</v>
      </c>
      <c r="K712" s="220"/>
      <c r="L712" s="46"/>
      <c r="M712" s="221" t="s">
        <v>44</v>
      </c>
      <c r="N712" s="222" t="s">
        <v>53</v>
      </c>
      <c r="O712" s="86"/>
      <c r="P712" s="223">
        <f>O712*H712</f>
        <v>0</v>
      </c>
      <c r="Q712" s="223">
        <v>0</v>
      </c>
      <c r="R712" s="223">
        <f>Q712*H712</f>
        <v>0</v>
      </c>
      <c r="S712" s="223">
        <v>0.002</v>
      </c>
      <c r="T712" s="224">
        <f>S712*H712</f>
        <v>0.14080000000000001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25" t="s">
        <v>236</v>
      </c>
      <c r="AT712" s="225" t="s">
        <v>142</v>
      </c>
      <c r="AU712" s="225" t="s">
        <v>91</v>
      </c>
      <c r="AY712" s="18" t="s">
        <v>139</v>
      </c>
      <c r="BE712" s="226">
        <f>IF(N712="základní",J712,0)</f>
        <v>0</v>
      </c>
      <c r="BF712" s="226">
        <f>IF(N712="snížená",J712,0)</f>
        <v>0</v>
      </c>
      <c r="BG712" s="226">
        <f>IF(N712="zákl. přenesená",J712,0)</f>
        <v>0</v>
      </c>
      <c r="BH712" s="226">
        <f>IF(N712="sníž. přenesená",J712,0)</f>
        <v>0</v>
      </c>
      <c r="BI712" s="226">
        <f>IF(N712="nulová",J712,0)</f>
        <v>0</v>
      </c>
      <c r="BJ712" s="18" t="s">
        <v>89</v>
      </c>
      <c r="BK712" s="226">
        <f>ROUND(I712*H712,2)</f>
        <v>0</v>
      </c>
      <c r="BL712" s="18" t="s">
        <v>236</v>
      </c>
      <c r="BM712" s="225" t="s">
        <v>1008</v>
      </c>
    </row>
    <row r="713" s="2" customFormat="1">
      <c r="A713" s="40"/>
      <c r="B713" s="41"/>
      <c r="C713" s="42"/>
      <c r="D713" s="227" t="s">
        <v>148</v>
      </c>
      <c r="E713" s="42"/>
      <c r="F713" s="228" t="s">
        <v>1009</v>
      </c>
      <c r="G713" s="42"/>
      <c r="H713" s="42"/>
      <c r="I713" s="229"/>
      <c r="J713" s="42"/>
      <c r="K713" s="42"/>
      <c r="L713" s="46"/>
      <c r="M713" s="230"/>
      <c r="N713" s="231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8" t="s">
        <v>148</v>
      </c>
      <c r="AU713" s="18" t="s">
        <v>91</v>
      </c>
    </row>
    <row r="714" s="13" customFormat="1">
      <c r="A714" s="13"/>
      <c r="B714" s="232"/>
      <c r="C714" s="233"/>
      <c r="D714" s="234" t="s">
        <v>150</v>
      </c>
      <c r="E714" s="235" t="s">
        <v>44</v>
      </c>
      <c r="F714" s="236" t="s">
        <v>1010</v>
      </c>
      <c r="G714" s="233"/>
      <c r="H714" s="237">
        <v>70.400000000000006</v>
      </c>
      <c r="I714" s="238"/>
      <c r="J714" s="233"/>
      <c r="K714" s="233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150</v>
      </c>
      <c r="AU714" s="243" t="s">
        <v>91</v>
      </c>
      <c r="AV714" s="13" t="s">
        <v>91</v>
      </c>
      <c r="AW714" s="13" t="s">
        <v>42</v>
      </c>
      <c r="AX714" s="13" t="s">
        <v>89</v>
      </c>
      <c r="AY714" s="243" t="s">
        <v>139</v>
      </c>
    </row>
    <row r="715" s="2" customFormat="1" ht="24.15" customHeight="1">
      <c r="A715" s="40"/>
      <c r="B715" s="41"/>
      <c r="C715" s="213" t="s">
        <v>1011</v>
      </c>
      <c r="D715" s="213" t="s">
        <v>142</v>
      </c>
      <c r="E715" s="214" t="s">
        <v>1012</v>
      </c>
      <c r="F715" s="215" t="s">
        <v>1013</v>
      </c>
      <c r="G715" s="216" t="s">
        <v>197</v>
      </c>
      <c r="H715" s="217">
        <v>69.334000000000003</v>
      </c>
      <c r="I715" s="218"/>
      <c r="J715" s="219">
        <f>ROUND(I715*H715,2)</f>
        <v>0</v>
      </c>
      <c r="K715" s="220"/>
      <c r="L715" s="46"/>
      <c r="M715" s="221" t="s">
        <v>44</v>
      </c>
      <c r="N715" s="222" t="s">
        <v>53</v>
      </c>
      <c r="O715" s="86"/>
      <c r="P715" s="223">
        <f>O715*H715</f>
        <v>0</v>
      </c>
      <c r="Q715" s="223">
        <v>0</v>
      </c>
      <c r="R715" s="223">
        <f>Q715*H715</f>
        <v>0</v>
      </c>
      <c r="S715" s="223">
        <v>0.00191</v>
      </c>
      <c r="T715" s="224">
        <f>S715*H715</f>
        <v>0.13242793999999999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25" t="s">
        <v>236</v>
      </c>
      <c r="AT715" s="225" t="s">
        <v>142</v>
      </c>
      <c r="AU715" s="225" t="s">
        <v>91</v>
      </c>
      <c r="AY715" s="18" t="s">
        <v>139</v>
      </c>
      <c r="BE715" s="226">
        <f>IF(N715="základní",J715,0)</f>
        <v>0</v>
      </c>
      <c r="BF715" s="226">
        <f>IF(N715="snížená",J715,0)</f>
        <v>0</v>
      </c>
      <c r="BG715" s="226">
        <f>IF(N715="zákl. přenesená",J715,0)</f>
        <v>0</v>
      </c>
      <c r="BH715" s="226">
        <f>IF(N715="sníž. přenesená",J715,0)</f>
        <v>0</v>
      </c>
      <c r="BI715" s="226">
        <f>IF(N715="nulová",J715,0)</f>
        <v>0</v>
      </c>
      <c r="BJ715" s="18" t="s">
        <v>89</v>
      </c>
      <c r="BK715" s="226">
        <f>ROUND(I715*H715,2)</f>
        <v>0</v>
      </c>
      <c r="BL715" s="18" t="s">
        <v>236</v>
      </c>
      <c r="BM715" s="225" t="s">
        <v>1014</v>
      </c>
    </row>
    <row r="716" s="2" customFormat="1">
      <c r="A716" s="40"/>
      <c r="B716" s="41"/>
      <c r="C716" s="42"/>
      <c r="D716" s="227" t="s">
        <v>148</v>
      </c>
      <c r="E716" s="42"/>
      <c r="F716" s="228" t="s">
        <v>1015</v>
      </c>
      <c r="G716" s="42"/>
      <c r="H716" s="42"/>
      <c r="I716" s="229"/>
      <c r="J716" s="42"/>
      <c r="K716" s="42"/>
      <c r="L716" s="46"/>
      <c r="M716" s="230"/>
      <c r="N716" s="231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8" t="s">
        <v>148</v>
      </c>
      <c r="AU716" s="18" t="s">
        <v>91</v>
      </c>
    </row>
    <row r="717" s="13" customFormat="1">
      <c r="A717" s="13"/>
      <c r="B717" s="232"/>
      <c r="C717" s="233"/>
      <c r="D717" s="234" t="s">
        <v>150</v>
      </c>
      <c r="E717" s="235" t="s">
        <v>44</v>
      </c>
      <c r="F717" s="236" t="s">
        <v>1016</v>
      </c>
      <c r="G717" s="233"/>
      <c r="H717" s="237">
        <v>31.834</v>
      </c>
      <c r="I717" s="238"/>
      <c r="J717" s="233"/>
      <c r="K717" s="233"/>
      <c r="L717" s="239"/>
      <c r="M717" s="240"/>
      <c r="N717" s="241"/>
      <c r="O717" s="241"/>
      <c r="P717" s="241"/>
      <c r="Q717" s="241"/>
      <c r="R717" s="241"/>
      <c r="S717" s="241"/>
      <c r="T717" s="24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3" t="s">
        <v>150</v>
      </c>
      <c r="AU717" s="243" t="s">
        <v>91</v>
      </c>
      <c r="AV717" s="13" t="s">
        <v>91</v>
      </c>
      <c r="AW717" s="13" t="s">
        <v>42</v>
      </c>
      <c r="AX717" s="13" t="s">
        <v>82</v>
      </c>
      <c r="AY717" s="243" t="s">
        <v>139</v>
      </c>
    </row>
    <row r="718" s="13" customFormat="1">
      <c r="A718" s="13"/>
      <c r="B718" s="232"/>
      <c r="C718" s="233"/>
      <c r="D718" s="234" t="s">
        <v>150</v>
      </c>
      <c r="E718" s="235" t="s">
        <v>44</v>
      </c>
      <c r="F718" s="236" t="s">
        <v>1017</v>
      </c>
      <c r="G718" s="233"/>
      <c r="H718" s="237">
        <v>37.5</v>
      </c>
      <c r="I718" s="238"/>
      <c r="J718" s="233"/>
      <c r="K718" s="233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150</v>
      </c>
      <c r="AU718" s="243" t="s">
        <v>91</v>
      </c>
      <c r="AV718" s="13" t="s">
        <v>91</v>
      </c>
      <c r="AW718" s="13" t="s">
        <v>42</v>
      </c>
      <c r="AX718" s="13" t="s">
        <v>82</v>
      </c>
      <c r="AY718" s="243" t="s">
        <v>139</v>
      </c>
    </row>
    <row r="719" s="14" customFormat="1">
      <c r="A719" s="14"/>
      <c r="B719" s="255"/>
      <c r="C719" s="256"/>
      <c r="D719" s="234" t="s">
        <v>150</v>
      </c>
      <c r="E719" s="257" t="s">
        <v>44</v>
      </c>
      <c r="F719" s="258" t="s">
        <v>167</v>
      </c>
      <c r="G719" s="256"/>
      <c r="H719" s="259">
        <v>69.334000000000003</v>
      </c>
      <c r="I719" s="260"/>
      <c r="J719" s="256"/>
      <c r="K719" s="256"/>
      <c r="L719" s="261"/>
      <c r="M719" s="262"/>
      <c r="N719" s="263"/>
      <c r="O719" s="263"/>
      <c r="P719" s="263"/>
      <c r="Q719" s="263"/>
      <c r="R719" s="263"/>
      <c r="S719" s="263"/>
      <c r="T719" s="26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5" t="s">
        <v>150</v>
      </c>
      <c r="AU719" s="265" t="s">
        <v>91</v>
      </c>
      <c r="AV719" s="14" t="s">
        <v>146</v>
      </c>
      <c r="AW719" s="14" t="s">
        <v>42</v>
      </c>
      <c r="AX719" s="14" t="s">
        <v>89</v>
      </c>
      <c r="AY719" s="265" t="s">
        <v>139</v>
      </c>
    </row>
    <row r="720" s="2" customFormat="1" ht="24.15" customHeight="1">
      <c r="A720" s="40"/>
      <c r="B720" s="41"/>
      <c r="C720" s="213" t="s">
        <v>1018</v>
      </c>
      <c r="D720" s="213" t="s">
        <v>142</v>
      </c>
      <c r="E720" s="214" t="s">
        <v>1019</v>
      </c>
      <c r="F720" s="215" t="s">
        <v>1020</v>
      </c>
      <c r="G720" s="216" t="s">
        <v>197</v>
      </c>
      <c r="H720" s="217">
        <v>43.299999999999997</v>
      </c>
      <c r="I720" s="218"/>
      <c r="J720" s="219">
        <f>ROUND(I720*H720,2)</f>
        <v>0</v>
      </c>
      <c r="K720" s="220"/>
      <c r="L720" s="46"/>
      <c r="M720" s="221" t="s">
        <v>44</v>
      </c>
      <c r="N720" s="222" t="s">
        <v>53</v>
      </c>
      <c r="O720" s="86"/>
      <c r="P720" s="223">
        <f>O720*H720</f>
        <v>0</v>
      </c>
      <c r="Q720" s="223">
        <v>0</v>
      </c>
      <c r="R720" s="223">
        <f>Q720*H720</f>
        <v>0</v>
      </c>
      <c r="S720" s="223">
        <v>0.0022300000000000002</v>
      </c>
      <c r="T720" s="224">
        <f>S720*H720</f>
        <v>0.096559000000000006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25" t="s">
        <v>236</v>
      </c>
      <c r="AT720" s="225" t="s">
        <v>142</v>
      </c>
      <c r="AU720" s="225" t="s">
        <v>91</v>
      </c>
      <c r="AY720" s="18" t="s">
        <v>139</v>
      </c>
      <c r="BE720" s="226">
        <f>IF(N720="základní",J720,0)</f>
        <v>0</v>
      </c>
      <c r="BF720" s="226">
        <f>IF(N720="snížená",J720,0)</f>
        <v>0</v>
      </c>
      <c r="BG720" s="226">
        <f>IF(N720="zákl. přenesená",J720,0)</f>
        <v>0</v>
      </c>
      <c r="BH720" s="226">
        <f>IF(N720="sníž. přenesená",J720,0)</f>
        <v>0</v>
      </c>
      <c r="BI720" s="226">
        <f>IF(N720="nulová",J720,0)</f>
        <v>0</v>
      </c>
      <c r="BJ720" s="18" t="s">
        <v>89</v>
      </c>
      <c r="BK720" s="226">
        <f>ROUND(I720*H720,2)</f>
        <v>0</v>
      </c>
      <c r="BL720" s="18" t="s">
        <v>236</v>
      </c>
      <c r="BM720" s="225" t="s">
        <v>1021</v>
      </c>
    </row>
    <row r="721" s="2" customFormat="1">
      <c r="A721" s="40"/>
      <c r="B721" s="41"/>
      <c r="C721" s="42"/>
      <c r="D721" s="227" t="s">
        <v>148</v>
      </c>
      <c r="E721" s="42"/>
      <c r="F721" s="228" t="s">
        <v>1022</v>
      </c>
      <c r="G721" s="42"/>
      <c r="H721" s="42"/>
      <c r="I721" s="229"/>
      <c r="J721" s="42"/>
      <c r="K721" s="42"/>
      <c r="L721" s="46"/>
      <c r="M721" s="230"/>
      <c r="N721" s="231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8" t="s">
        <v>148</v>
      </c>
      <c r="AU721" s="18" t="s">
        <v>91</v>
      </c>
    </row>
    <row r="722" s="13" customFormat="1">
      <c r="A722" s="13"/>
      <c r="B722" s="232"/>
      <c r="C722" s="233"/>
      <c r="D722" s="234" t="s">
        <v>150</v>
      </c>
      <c r="E722" s="235" t="s">
        <v>44</v>
      </c>
      <c r="F722" s="236" t="s">
        <v>1023</v>
      </c>
      <c r="G722" s="233"/>
      <c r="H722" s="237">
        <v>43.299999999999997</v>
      </c>
      <c r="I722" s="238"/>
      <c r="J722" s="233"/>
      <c r="K722" s="233"/>
      <c r="L722" s="239"/>
      <c r="M722" s="240"/>
      <c r="N722" s="241"/>
      <c r="O722" s="241"/>
      <c r="P722" s="241"/>
      <c r="Q722" s="241"/>
      <c r="R722" s="241"/>
      <c r="S722" s="241"/>
      <c r="T722" s="24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3" t="s">
        <v>150</v>
      </c>
      <c r="AU722" s="243" t="s">
        <v>91</v>
      </c>
      <c r="AV722" s="13" t="s">
        <v>91</v>
      </c>
      <c r="AW722" s="13" t="s">
        <v>42</v>
      </c>
      <c r="AX722" s="13" t="s">
        <v>89</v>
      </c>
      <c r="AY722" s="243" t="s">
        <v>139</v>
      </c>
    </row>
    <row r="723" s="2" customFormat="1" ht="21.75" customHeight="1">
      <c r="A723" s="40"/>
      <c r="B723" s="41"/>
      <c r="C723" s="213" t="s">
        <v>1024</v>
      </c>
      <c r="D723" s="213" t="s">
        <v>142</v>
      </c>
      <c r="E723" s="214" t="s">
        <v>1025</v>
      </c>
      <c r="F723" s="215" t="s">
        <v>1026</v>
      </c>
      <c r="G723" s="216" t="s">
        <v>197</v>
      </c>
      <c r="H723" s="217">
        <v>59.997999999999998</v>
      </c>
      <c r="I723" s="218"/>
      <c r="J723" s="219">
        <f>ROUND(I723*H723,2)</f>
        <v>0</v>
      </c>
      <c r="K723" s="220"/>
      <c r="L723" s="46"/>
      <c r="M723" s="221" t="s">
        <v>44</v>
      </c>
      <c r="N723" s="222" t="s">
        <v>53</v>
      </c>
      <c r="O723" s="86"/>
      <c r="P723" s="223">
        <f>O723*H723</f>
        <v>0</v>
      </c>
      <c r="Q723" s="223">
        <v>0</v>
      </c>
      <c r="R723" s="223">
        <f>Q723*H723</f>
        <v>0</v>
      </c>
      <c r="S723" s="223">
        <v>0.00175</v>
      </c>
      <c r="T723" s="224">
        <f>S723*H723</f>
        <v>0.10499649999999999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25" t="s">
        <v>236</v>
      </c>
      <c r="AT723" s="225" t="s">
        <v>142</v>
      </c>
      <c r="AU723" s="225" t="s">
        <v>91</v>
      </c>
      <c r="AY723" s="18" t="s">
        <v>139</v>
      </c>
      <c r="BE723" s="226">
        <f>IF(N723="základní",J723,0)</f>
        <v>0</v>
      </c>
      <c r="BF723" s="226">
        <f>IF(N723="snížená",J723,0)</f>
        <v>0</v>
      </c>
      <c r="BG723" s="226">
        <f>IF(N723="zákl. přenesená",J723,0)</f>
        <v>0</v>
      </c>
      <c r="BH723" s="226">
        <f>IF(N723="sníž. přenesená",J723,0)</f>
        <v>0</v>
      </c>
      <c r="BI723" s="226">
        <f>IF(N723="nulová",J723,0)</f>
        <v>0</v>
      </c>
      <c r="BJ723" s="18" t="s">
        <v>89</v>
      </c>
      <c r="BK723" s="226">
        <f>ROUND(I723*H723,2)</f>
        <v>0</v>
      </c>
      <c r="BL723" s="18" t="s">
        <v>236</v>
      </c>
      <c r="BM723" s="225" t="s">
        <v>1027</v>
      </c>
    </row>
    <row r="724" s="2" customFormat="1">
      <c r="A724" s="40"/>
      <c r="B724" s="41"/>
      <c r="C724" s="42"/>
      <c r="D724" s="227" t="s">
        <v>148</v>
      </c>
      <c r="E724" s="42"/>
      <c r="F724" s="228" t="s">
        <v>1028</v>
      </c>
      <c r="G724" s="42"/>
      <c r="H724" s="42"/>
      <c r="I724" s="229"/>
      <c r="J724" s="42"/>
      <c r="K724" s="42"/>
      <c r="L724" s="46"/>
      <c r="M724" s="230"/>
      <c r="N724" s="231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8" t="s">
        <v>148</v>
      </c>
      <c r="AU724" s="18" t="s">
        <v>91</v>
      </c>
    </row>
    <row r="725" s="13" customFormat="1">
      <c r="A725" s="13"/>
      <c r="B725" s="232"/>
      <c r="C725" s="233"/>
      <c r="D725" s="234" t="s">
        <v>150</v>
      </c>
      <c r="E725" s="235" t="s">
        <v>44</v>
      </c>
      <c r="F725" s="236" t="s">
        <v>1029</v>
      </c>
      <c r="G725" s="233"/>
      <c r="H725" s="237">
        <v>45.597999999999999</v>
      </c>
      <c r="I725" s="238"/>
      <c r="J725" s="233"/>
      <c r="K725" s="233"/>
      <c r="L725" s="239"/>
      <c r="M725" s="240"/>
      <c r="N725" s="241"/>
      <c r="O725" s="241"/>
      <c r="P725" s="241"/>
      <c r="Q725" s="241"/>
      <c r="R725" s="241"/>
      <c r="S725" s="241"/>
      <c r="T725" s="24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3" t="s">
        <v>150</v>
      </c>
      <c r="AU725" s="243" t="s">
        <v>91</v>
      </c>
      <c r="AV725" s="13" t="s">
        <v>91</v>
      </c>
      <c r="AW725" s="13" t="s">
        <v>42</v>
      </c>
      <c r="AX725" s="13" t="s">
        <v>82</v>
      </c>
      <c r="AY725" s="243" t="s">
        <v>139</v>
      </c>
    </row>
    <row r="726" s="13" customFormat="1">
      <c r="A726" s="13"/>
      <c r="B726" s="232"/>
      <c r="C726" s="233"/>
      <c r="D726" s="234" t="s">
        <v>150</v>
      </c>
      <c r="E726" s="235" t="s">
        <v>44</v>
      </c>
      <c r="F726" s="236" t="s">
        <v>1030</v>
      </c>
      <c r="G726" s="233"/>
      <c r="H726" s="237">
        <v>2.7999999999999998</v>
      </c>
      <c r="I726" s="238"/>
      <c r="J726" s="233"/>
      <c r="K726" s="233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150</v>
      </c>
      <c r="AU726" s="243" t="s">
        <v>91</v>
      </c>
      <c r="AV726" s="13" t="s">
        <v>91</v>
      </c>
      <c r="AW726" s="13" t="s">
        <v>42</v>
      </c>
      <c r="AX726" s="13" t="s">
        <v>82</v>
      </c>
      <c r="AY726" s="243" t="s">
        <v>139</v>
      </c>
    </row>
    <row r="727" s="13" customFormat="1">
      <c r="A727" s="13"/>
      <c r="B727" s="232"/>
      <c r="C727" s="233"/>
      <c r="D727" s="234" t="s">
        <v>150</v>
      </c>
      <c r="E727" s="235" t="s">
        <v>44</v>
      </c>
      <c r="F727" s="236" t="s">
        <v>1031</v>
      </c>
      <c r="G727" s="233"/>
      <c r="H727" s="237">
        <v>11.6</v>
      </c>
      <c r="I727" s="238"/>
      <c r="J727" s="233"/>
      <c r="K727" s="233"/>
      <c r="L727" s="239"/>
      <c r="M727" s="240"/>
      <c r="N727" s="241"/>
      <c r="O727" s="241"/>
      <c r="P727" s="241"/>
      <c r="Q727" s="241"/>
      <c r="R727" s="241"/>
      <c r="S727" s="241"/>
      <c r="T727" s="24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3" t="s">
        <v>150</v>
      </c>
      <c r="AU727" s="243" t="s">
        <v>91</v>
      </c>
      <c r="AV727" s="13" t="s">
        <v>91</v>
      </c>
      <c r="AW727" s="13" t="s">
        <v>42</v>
      </c>
      <c r="AX727" s="13" t="s">
        <v>82</v>
      </c>
      <c r="AY727" s="243" t="s">
        <v>139</v>
      </c>
    </row>
    <row r="728" s="14" customFormat="1">
      <c r="A728" s="14"/>
      <c r="B728" s="255"/>
      <c r="C728" s="256"/>
      <c r="D728" s="234" t="s">
        <v>150</v>
      </c>
      <c r="E728" s="257" t="s">
        <v>44</v>
      </c>
      <c r="F728" s="258" t="s">
        <v>167</v>
      </c>
      <c r="G728" s="256"/>
      <c r="H728" s="259">
        <v>59.997999999999998</v>
      </c>
      <c r="I728" s="260"/>
      <c r="J728" s="256"/>
      <c r="K728" s="256"/>
      <c r="L728" s="261"/>
      <c r="M728" s="262"/>
      <c r="N728" s="263"/>
      <c r="O728" s="263"/>
      <c r="P728" s="263"/>
      <c r="Q728" s="263"/>
      <c r="R728" s="263"/>
      <c r="S728" s="263"/>
      <c r="T728" s="26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5" t="s">
        <v>150</v>
      </c>
      <c r="AU728" s="265" t="s">
        <v>91</v>
      </c>
      <c r="AV728" s="14" t="s">
        <v>146</v>
      </c>
      <c r="AW728" s="14" t="s">
        <v>42</v>
      </c>
      <c r="AX728" s="14" t="s">
        <v>89</v>
      </c>
      <c r="AY728" s="265" t="s">
        <v>139</v>
      </c>
    </row>
    <row r="729" s="2" customFormat="1" ht="24.15" customHeight="1">
      <c r="A729" s="40"/>
      <c r="B729" s="41"/>
      <c r="C729" s="213" t="s">
        <v>1032</v>
      </c>
      <c r="D729" s="213" t="s">
        <v>142</v>
      </c>
      <c r="E729" s="214" t="s">
        <v>1033</v>
      </c>
      <c r="F729" s="215" t="s">
        <v>1034</v>
      </c>
      <c r="G729" s="216" t="s">
        <v>161</v>
      </c>
      <c r="H729" s="217">
        <v>1.26</v>
      </c>
      <c r="I729" s="218"/>
      <c r="J729" s="219">
        <f>ROUND(I729*H729,2)</f>
        <v>0</v>
      </c>
      <c r="K729" s="220"/>
      <c r="L729" s="46"/>
      <c r="M729" s="221" t="s">
        <v>44</v>
      </c>
      <c r="N729" s="222" t="s">
        <v>53</v>
      </c>
      <c r="O729" s="86"/>
      <c r="P729" s="223">
        <f>O729*H729</f>
        <v>0</v>
      </c>
      <c r="Q729" s="223">
        <v>0</v>
      </c>
      <c r="R729" s="223">
        <f>Q729*H729</f>
        <v>0</v>
      </c>
      <c r="S729" s="223">
        <v>0.0058399999999999997</v>
      </c>
      <c r="T729" s="224">
        <f>S729*H729</f>
        <v>0.0073583999999999993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5" t="s">
        <v>236</v>
      </c>
      <c r="AT729" s="225" t="s">
        <v>142</v>
      </c>
      <c r="AU729" s="225" t="s">
        <v>91</v>
      </c>
      <c r="AY729" s="18" t="s">
        <v>139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8" t="s">
        <v>89</v>
      </c>
      <c r="BK729" s="226">
        <f>ROUND(I729*H729,2)</f>
        <v>0</v>
      </c>
      <c r="BL729" s="18" t="s">
        <v>236</v>
      </c>
      <c r="BM729" s="225" t="s">
        <v>1035</v>
      </c>
    </row>
    <row r="730" s="2" customFormat="1">
      <c r="A730" s="40"/>
      <c r="B730" s="41"/>
      <c r="C730" s="42"/>
      <c r="D730" s="227" t="s">
        <v>148</v>
      </c>
      <c r="E730" s="42"/>
      <c r="F730" s="228" t="s">
        <v>1036</v>
      </c>
      <c r="G730" s="42"/>
      <c r="H730" s="42"/>
      <c r="I730" s="229"/>
      <c r="J730" s="42"/>
      <c r="K730" s="42"/>
      <c r="L730" s="46"/>
      <c r="M730" s="230"/>
      <c r="N730" s="231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8" t="s">
        <v>148</v>
      </c>
      <c r="AU730" s="18" t="s">
        <v>91</v>
      </c>
    </row>
    <row r="731" s="13" customFormat="1">
      <c r="A731" s="13"/>
      <c r="B731" s="232"/>
      <c r="C731" s="233"/>
      <c r="D731" s="234" t="s">
        <v>150</v>
      </c>
      <c r="E731" s="235" t="s">
        <v>44</v>
      </c>
      <c r="F731" s="236" t="s">
        <v>1037</v>
      </c>
      <c r="G731" s="233"/>
      <c r="H731" s="237">
        <v>1.26</v>
      </c>
      <c r="I731" s="238"/>
      <c r="J731" s="233"/>
      <c r="K731" s="233"/>
      <c r="L731" s="239"/>
      <c r="M731" s="240"/>
      <c r="N731" s="241"/>
      <c r="O731" s="241"/>
      <c r="P731" s="241"/>
      <c r="Q731" s="241"/>
      <c r="R731" s="241"/>
      <c r="S731" s="241"/>
      <c r="T731" s="24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3" t="s">
        <v>150</v>
      </c>
      <c r="AU731" s="243" t="s">
        <v>91</v>
      </c>
      <c r="AV731" s="13" t="s">
        <v>91</v>
      </c>
      <c r="AW731" s="13" t="s">
        <v>42</v>
      </c>
      <c r="AX731" s="13" t="s">
        <v>89</v>
      </c>
      <c r="AY731" s="243" t="s">
        <v>139</v>
      </c>
    </row>
    <row r="732" s="2" customFormat="1" ht="37.8" customHeight="1">
      <c r="A732" s="40"/>
      <c r="B732" s="41"/>
      <c r="C732" s="213" t="s">
        <v>1038</v>
      </c>
      <c r="D732" s="213" t="s">
        <v>142</v>
      </c>
      <c r="E732" s="214" t="s">
        <v>1039</v>
      </c>
      <c r="F732" s="215" t="s">
        <v>1040</v>
      </c>
      <c r="G732" s="216" t="s">
        <v>547</v>
      </c>
      <c r="H732" s="217">
        <v>9</v>
      </c>
      <c r="I732" s="218"/>
      <c r="J732" s="219">
        <f>ROUND(I732*H732,2)</f>
        <v>0</v>
      </c>
      <c r="K732" s="220"/>
      <c r="L732" s="46"/>
      <c r="M732" s="221" t="s">
        <v>44</v>
      </c>
      <c r="N732" s="222" t="s">
        <v>53</v>
      </c>
      <c r="O732" s="86"/>
      <c r="P732" s="223">
        <f>O732*H732</f>
        <v>0</v>
      </c>
      <c r="Q732" s="223">
        <v>0</v>
      </c>
      <c r="R732" s="223">
        <f>Q732*H732</f>
        <v>0</v>
      </c>
      <c r="S732" s="223">
        <v>0.0018799999999999999</v>
      </c>
      <c r="T732" s="224">
        <f>S732*H732</f>
        <v>0.016920000000000001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25" t="s">
        <v>236</v>
      </c>
      <c r="AT732" s="225" t="s">
        <v>142</v>
      </c>
      <c r="AU732" s="225" t="s">
        <v>91</v>
      </c>
      <c r="AY732" s="18" t="s">
        <v>139</v>
      </c>
      <c r="BE732" s="226">
        <f>IF(N732="základní",J732,0)</f>
        <v>0</v>
      </c>
      <c r="BF732" s="226">
        <f>IF(N732="snížená",J732,0)</f>
        <v>0</v>
      </c>
      <c r="BG732" s="226">
        <f>IF(N732="zákl. přenesená",J732,0)</f>
        <v>0</v>
      </c>
      <c r="BH732" s="226">
        <f>IF(N732="sníž. přenesená",J732,0)</f>
        <v>0</v>
      </c>
      <c r="BI732" s="226">
        <f>IF(N732="nulová",J732,0)</f>
        <v>0</v>
      </c>
      <c r="BJ732" s="18" t="s">
        <v>89</v>
      </c>
      <c r="BK732" s="226">
        <f>ROUND(I732*H732,2)</f>
        <v>0</v>
      </c>
      <c r="BL732" s="18" t="s">
        <v>236</v>
      </c>
      <c r="BM732" s="225" t="s">
        <v>1041</v>
      </c>
    </row>
    <row r="733" s="2" customFormat="1">
      <c r="A733" s="40"/>
      <c r="B733" s="41"/>
      <c r="C733" s="42"/>
      <c r="D733" s="227" t="s">
        <v>148</v>
      </c>
      <c r="E733" s="42"/>
      <c r="F733" s="228" t="s">
        <v>1042</v>
      </c>
      <c r="G733" s="42"/>
      <c r="H733" s="42"/>
      <c r="I733" s="229"/>
      <c r="J733" s="42"/>
      <c r="K733" s="42"/>
      <c r="L733" s="46"/>
      <c r="M733" s="230"/>
      <c r="N733" s="231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8" t="s">
        <v>148</v>
      </c>
      <c r="AU733" s="18" t="s">
        <v>91</v>
      </c>
    </row>
    <row r="734" s="13" customFormat="1">
      <c r="A734" s="13"/>
      <c r="B734" s="232"/>
      <c r="C734" s="233"/>
      <c r="D734" s="234" t="s">
        <v>150</v>
      </c>
      <c r="E734" s="235" t="s">
        <v>44</v>
      </c>
      <c r="F734" s="236" t="s">
        <v>1043</v>
      </c>
      <c r="G734" s="233"/>
      <c r="H734" s="237">
        <v>4</v>
      </c>
      <c r="I734" s="238"/>
      <c r="J734" s="233"/>
      <c r="K734" s="233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150</v>
      </c>
      <c r="AU734" s="243" t="s">
        <v>91</v>
      </c>
      <c r="AV734" s="13" t="s">
        <v>91</v>
      </c>
      <c r="AW734" s="13" t="s">
        <v>42</v>
      </c>
      <c r="AX734" s="13" t="s">
        <v>82</v>
      </c>
      <c r="AY734" s="243" t="s">
        <v>139</v>
      </c>
    </row>
    <row r="735" s="13" customFormat="1">
      <c r="A735" s="13"/>
      <c r="B735" s="232"/>
      <c r="C735" s="233"/>
      <c r="D735" s="234" t="s">
        <v>150</v>
      </c>
      <c r="E735" s="235" t="s">
        <v>44</v>
      </c>
      <c r="F735" s="236" t="s">
        <v>1044</v>
      </c>
      <c r="G735" s="233"/>
      <c r="H735" s="237">
        <v>1</v>
      </c>
      <c r="I735" s="238"/>
      <c r="J735" s="233"/>
      <c r="K735" s="233"/>
      <c r="L735" s="239"/>
      <c r="M735" s="240"/>
      <c r="N735" s="241"/>
      <c r="O735" s="241"/>
      <c r="P735" s="241"/>
      <c r="Q735" s="241"/>
      <c r="R735" s="241"/>
      <c r="S735" s="241"/>
      <c r="T735" s="24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3" t="s">
        <v>150</v>
      </c>
      <c r="AU735" s="243" t="s">
        <v>91</v>
      </c>
      <c r="AV735" s="13" t="s">
        <v>91</v>
      </c>
      <c r="AW735" s="13" t="s">
        <v>42</v>
      </c>
      <c r="AX735" s="13" t="s">
        <v>82</v>
      </c>
      <c r="AY735" s="243" t="s">
        <v>139</v>
      </c>
    </row>
    <row r="736" s="13" customFormat="1">
      <c r="A736" s="13"/>
      <c r="B736" s="232"/>
      <c r="C736" s="233"/>
      <c r="D736" s="234" t="s">
        <v>150</v>
      </c>
      <c r="E736" s="235" t="s">
        <v>44</v>
      </c>
      <c r="F736" s="236" t="s">
        <v>1045</v>
      </c>
      <c r="G736" s="233"/>
      <c r="H736" s="237">
        <v>4</v>
      </c>
      <c r="I736" s="238"/>
      <c r="J736" s="233"/>
      <c r="K736" s="233"/>
      <c r="L736" s="239"/>
      <c r="M736" s="240"/>
      <c r="N736" s="241"/>
      <c r="O736" s="241"/>
      <c r="P736" s="241"/>
      <c r="Q736" s="241"/>
      <c r="R736" s="241"/>
      <c r="S736" s="241"/>
      <c r="T736" s="24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3" t="s">
        <v>150</v>
      </c>
      <c r="AU736" s="243" t="s">
        <v>91</v>
      </c>
      <c r="AV736" s="13" t="s">
        <v>91</v>
      </c>
      <c r="AW736" s="13" t="s">
        <v>42</v>
      </c>
      <c r="AX736" s="13" t="s">
        <v>82</v>
      </c>
      <c r="AY736" s="243" t="s">
        <v>139</v>
      </c>
    </row>
    <row r="737" s="14" customFormat="1">
      <c r="A737" s="14"/>
      <c r="B737" s="255"/>
      <c r="C737" s="256"/>
      <c r="D737" s="234" t="s">
        <v>150</v>
      </c>
      <c r="E737" s="257" t="s">
        <v>44</v>
      </c>
      <c r="F737" s="258" t="s">
        <v>167</v>
      </c>
      <c r="G737" s="256"/>
      <c r="H737" s="259">
        <v>9</v>
      </c>
      <c r="I737" s="260"/>
      <c r="J737" s="256"/>
      <c r="K737" s="256"/>
      <c r="L737" s="261"/>
      <c r="M737" s="262"/>
      <c r="N737" s="263"/>
      <c r="O737" s="263"/>
      <c r="P737" s="263"/>
      <c r="Q737" s="263"/>
      <c r="R737" s="263"/>
      <c r="S737" s="263"/>
      <c r="T737" s="26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65" t="s">
        <v>150</v>
      </c>
      <c r="AU737" s="265" t="s">
        <v>91</v>
      </c>
      <c r="AV737" s="14" t="s">
        <v>146</v>
      </c>
      <c r="AW737" s="14" t="s">
        <v>42</v>
      </c>
      <c r="AX737" s="14" t="s">
        <v>89</v>
      </c>
      <c r="AY737" s="265" t="s">
        <v>139</v>
      </c>
    </row>
    <row r="738" s="2" customFormat="1" ht="24.15" customHeight="1">
      <c r="A738" s="40"/>
      <c r="B738" s="41"/>
      <c r="C738" s="213" t="s">
        <v>1046</v>
      </c>
      <c r="D738" s="213" t="s">
        <v>142</v>
      </c>
      <c r="E738" s="214" t="s">
        <v>1047</v>
      </c>
      <c r="F738" s="215" t="s">
        <v>1048</v>
      </c>
      <c r="G738" s="216" t="s">
        <v>197</v>
      </c>
      <c r="H738" s="217">
        <v>6.7000000000000002</v>
      </c>
      <c r="I738" s="218"/>
      <c r="J738" s="219">
        <f>ROUND(I738*H738,2)</f>
        <v>0</v>
      </c>
      <c r="K738" s="220"/>
      <c r="L738" s="46"/>
      <c r="M738" s="221" t="s">
        <v>44</v>
      </c>
      <c r="N738" s="222" t="s">
        <v>53</v>
      </c>
      <c r="O738" s="86"/>
      <c r="P738" s="223">
        <f>O738*H738</f>
        <v>0</v>
      </c>
      <c r="Q738" s="223">
        <v>0</v>
      </c>
      <c r="R738" s="223">
        <f>Q738*H738</f>
        <v>0</v>
      </c>
      <c r="S738" s="223">
        <v>0.0025999999999999999</v>
      </c>
      <c r="T738" s="224">
        <f>S738*H738</f>
        <v>0.017419999999999998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25" t="s">
        <v>236</v>
      </c>
      <c r="AT738" s="225" t="s">
        <v>142</v>
      </c>
      <c r="AU738" s="225" t="s">
        <v>91</v>
      </c>
      <c r="AY738" s="18" t="s">
        <v>139</v>
      </c>
      <c r="BE738" s="226">
        <f>IF(N738="základní",J738,0)</f>
        <v>0</v>
      </c>
      <c r="BF738" s="226">
        <f>IF(N738="snížená",J738,0)</f>
        <v>0</v>
      </c>
      <c r="BG738" s="226">
        <f>IF(N738="zákl. přenesená",J738,0)</f>
        <v>0</v>
      </c>
      <c r="BH738" s="226">
        <f>IF(N738="sníž. přenesená",J738,0)</f>
        <v>0</v>
      </c>
      <c r="BI738" s="226">
        <f>IF(N738="nulová",J738,0)</f>
        <v>0</v>
      </c>
      <c r="BJ738" s="18" t="s">
        <v>89</v>
      </c>
      <c r="BK738" s="226">
        <f>ROUND(I738*H738,2)</f>
        <v>0</v>
      </c>
      <c r="BL738" s="18" t="s">
        <v>236</v>
      </c>
      <c r="BM738" s="225" t="s">
        <v>1049</v>
      </c>
    </row>
    <row r="739" s="2" customFormat="1">
      <c r="A739" s="40"/>
      <c r="B739" s="41"/>
      <c r="C739" s="42"/>
      <c r="D739" s="227" t="s">
        <v>148</v>
      </c>
      <c r="E739" s="42"/>
      <c r="F739" s="228" t="s">
        <v>1050</v>
      </c>
      <c r="G739" s="42"/>
      <c r="H739" s="42"/>
      <c r="I739" s="229"/>
      <c r="J739" s="42"/>
      <c r="K739" s="42"/>
      <c r="L739" s="46"/>
      <c r="M739" s="230"/>
      <c r="N739" s="231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8" t="s">
        <v>148</v>
      </c>
      <c r="AU739" s="18" t="s">
        <v>91</v>
      </c>
    </row>
    <row r="740" s="13" customFormat="1">
      <c r="A740" s="13"/>
      <c r="B740" s="232"/>
      <c r="C740" s="233"/>
      <c r="D740" s="234" t="s">
        <v>150</v>
      </c>
      <c r="E740" s="235" t="s">
        <v>44</v>
      </c>
      <c r="F740" s="236" t="s">
        <v>1051</v>
      </c>
      <c r="G740" s="233"/>
      <c r="H740" s="237">
        <v>6.7000000000000002</v>
      </c>
      <c r="I740" s="238"/>
      <c r="J740" s="233"/>
      <c r="K740" s="233"/>
      <c r="L740" s="239"/>
      <c r="M740" s="240"/>
      <c r="N740" s="241"/>
      <c r="O740" s="241"/>
      <c r="P740" s="241"/>
      <c r="Q740" s="241"/>
      <c r="R740" s="241"/>
      <c r="S740" s="241"/>
      <c r="T740" s="24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3" t="s">
        <v>150</v>
      </c>
      <c r="AU740" s="243" t="s">
        <v>91</v>
      </c>
      <c r="AV740" s="13" t="s">
        <v>91</v>
      </c>
      <c r="AW740" s="13" t="s">
        <v>42</v>
      </c>
      <c r="AX740" s="13" t="s">
        <v>89</v>
      </c>
      <c r="AY740" s="243" t="s">
        <v>139</v>
      </c>
    </row>
    <row r="741" s="2" customFormat="1" ht="24.15" customHeight="1">
      <c r="A741" s="40"/>
      <c r="B741" s="41"/>
      <c r="C741" s="213" t="s">
        <v>1052</v>
      </c>
      <c r="D741" s="213" t="s">
        <v>142</v>
      </c>
      <c r="E741" s="214" t="s">
        <v>1053</v>
      </c>
      <c r="F741" s="215" t="s">
        <v>1054</v>
      </c>
      <c r="G741" s="216" t="s">
        <v>197</v>
      </c>
      <c r="H741" s="217">
        <v>70.400000000000006</v>
      </c>
      <c r="I741" s="218"/>
      <c r="J741" s="219">
        <f>ROUND(I741*H741,2)</f>
        <v>0</v>
      </c>
      <c r="K741" s="220"/>
      <c r="L741" s="46"/>
      <c r="M741" s="221" t="s">
        <v>44</v>
      </c>
      <c r="N741" s="222" t="s">
        <v>53</v>
      </c>
      <c r="O741" s="86"/>
      <c r="P741" s="223">
        <f>O741*H741</f>
        <v>0</v>
      </c>
      <c r="Q741" s="223">
        <v>0</v>
      </c>
      <c r="R741" s="223">
        <f>Q741*H741</f>
        <v>0</v>
      </c>
      <c r="S741" s="223">
        <v>0.0060499999999999998</v>
      </c>
      <c r="T741" s="224">
        <f>S741*H741</f>
        <v>0.42592000000000002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25" t="s">
        <v>236</v>
      </c>
      <c r="AT741" s="225" t="s">
        <v>142</v>
      </c>
      <c r="AU741" s="225" t="s">
        <v>91</v>
      </c>
      <c r="AY741" s="18" t="s">
        <v>139</v>
      </c>
      <c r="BE741" s="226">
        <f>IF(N741="základní",J741,0)</f>
        <v>0</v>
      </c>
      <c r="BF741" s="226">
        <f>IF(N741="snížená",J741,0)</f>
        <v>0</v>
      </c>
      <c r="BG741" s="226">
        <f>IF(N741="zákl. přenesená",J741,0)</f>
        <v>0</v>
      </c>
      <c r="BH741" s="226">
        <f>IF(N741="sníž. přenesená",J741,0)</f>
        <v>0</v>
      </c>
      <c r="BI741" s="226">
        <f>IF(N741="nulová",J741,0)</f>
        <v>0</v>
      </c>
      <c r="BJ741" s="18" t="s">
        <v>89</v>
      </c>
      <c r="BK741" s="226">
        <f>ROUND(I741*H741,2)</f>
        <v>0</v>
      </c>
      <c r="BL741" s="18" t="s">
        <v>236</v>
      </c>
      <c r="BM741" s="225" t="s">
        <v>1055</v>
      </c>
    </row>
    <row r="742" s="2" customFormat="1">
      <c r="A742" s="40"/>
      <c r="B742" s="41"/>
      <c r="C742" s="42"/>
      <c r="D742" s="227" t="s">
        <v>148</v>
      </c>
      <c r="E742" s="42"/>
      <c r="F742" s="228" t="s">
        <v>1056</v>
      </c>
      <c r="G742" s="42"/>
      <c r="H742" s="42"/>
      <c r="I742" s="229"/>
      <c r="J742" s="42"/>
      <c r="K742" s="42"/>
      <c r="L742" s="46"/>
      <c r="M742" s="230"/>
      <c r="N742" s="231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8" t="s">
        <v>148</v>
      </c>
      <c r="AU742" s="18" t="s">
        <v>91</v>
      </c>
    </row>
    <row r="743" s="13" customFormat="1">
      <c r="A743" s="13"/>
      <c r="B743" s="232"/>
      <c r="C743" s="233"/>
      <c r="D743" s="234" t="s">
        <v>150</v>
      </c>
      <c r="E743" s="235" t="s">
        <v>44</v>
      </c>
      <c r="F743" s="236" t="s">
        <v>1057</v>
      </c>
      <c r="G743" s="233"/>
      <c r="H743" s="237">
        <v>70.400000000000006</v>
      </c>
      <c r="I743" s="238"/>
      <c r="J743" s="233"/>
      <c r="K743" s="233"/>
      <c r="L743" s="239"/>
      <c r="M743" s="240"/>
      <c r="N743" s="241"/>
      <c r="O743" s="241"/>
      <c r="P743" s="241"/>
      <c r="Q743" s="241"/>
      <c r="R743" s="241"/>
      <c r="S743" s="241"/>
      <c r="T743" s="24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3" t="s">
        <v>150</v>
      </c>
      <c r="AU743" s="243" t="s">
        <v>91</v>
      </c>
      <c r="AV743" s="13" t="s">
        <v>91</v>
      </c>
      <c r="AW743" s="13" t="s">
        <v>42</v>
      </c>
      <c r="AX743" s="13" t="s">
        <v>89</v>
      </c>
      <c r="AY743" s="243" t="s">
        <v>139</v>
      </c>
    </row>
    <row r="744" s="2" customFormat="1" ht="24.15" customHeight="1">
      <c r="A744" s="40"/>
      <c r="B744" s="41"/>
      <c r="C744" s="213" t="s">
        <v>1058</v>
      </c>
      <c r="D744" s="213" t="s">
        <v>142</v>
      </c>
      <c r="E744" s="214" t="s">
        <v>1059</v>
      </c>
      <c r="F744" s="215" t="s">
        <v>1060</v>
      </c>
      <c r="G744" s="216" t="s">
        <v>197</v>
      </c>
      <c r="H744" s="217">
        <v>33.899999999999999</v>
      </c>
      <c r="I744" s="218"/>
      <c r="J744" s="219">
        <f>ROUND(I744*H744,2)</f>
        <v>0</v>
      </c>
      <c r="K744" s="220"/>
      <c r="L744" s="46"/>
      <c r="M744" s="221" t="s">
        <v>44</v>
      </c>
      <c r="N744" s="222" t="s">
        <v>53</v>
      </c>
      <c r="O744" s="86"/>
      <c r="P744" s="223">
        <f>O744*H744</f>
        <v>0</v>
      </c>
      <c r="Q744" s="223">
        <v>0</v>
      </c>
      <c r="R744" s="223">
        <f>Q744*H744</f>
        <v>0</v>
      </c>
      <c r="S744" s="223">
        <v>0.01213</v>
      </c>
      <c r="T744" s="224">
        <f>S744*H744</f>
        <v>0.41120699999999999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25" t="s">
        <v>236</v>
      </c>
      <c r="AT744" s="225" t="s">
        <v>142</v>
      </c>
      <c r="AU744" s="225" t="s">
        <v>91</v>
      </c>
      <c r="AY744" s="18" t="s">
        <v>139</v>
      </c>
      <c r="BE744" s="226">
        <f>IF(N744="základní",J744,0)</f>
        <v>0</v>
      </c>
      <c r="BF744" s="226">
        <f>IF(N744="snížená",J744,0)</f>
        <v>0</v>
      </c>
      <c r="BG744" s="226">
        <f>IF(N744="zákl. přenesená",J744,0)</f>
        <v>0</v>
      </c>
      <c r="BH744" s="226">
        <f>IF(N744="sníž. přenesená",J744,0)</f>
        <v>0</v>
      </c>
      <c r="BI744" s="226">
        <f>IF(N744="nulová",J744,0)</f>
        <v>0</v>
      </c>
      <c r="BJ744" s="18" t="s">
        <v>89</v>
      </c>
      <c r="BK744" s="226">
        <f>ROUND(I744*H744,2)</f>
        <v>0</v>
      </c>
      <c r="BL744" s="18" t="s">
        <v>236</v>
      </c>
      <c r="BM744" s="225" t="s">
        <v>1061</v>
      </c>
    </row>
    <row r="745" s="2" customFormat="1">
      <c r="A745" s="40"/>
      <c r="B745" s="41"/>
      <c r="C745" s="42"/>
      <c r="D745" s="227" t="s">
        <v>148</v>
      </c>
      <c r="E745" s="42"/>
      <c r="F745" s="228" t="s">
        <v>1062</v>
      </c>
      <c r="G745" s="42"/>
      <c r="H745" s="42"/>
      <c r="I745" s="229"/>
      <c r="J745" s="42"/>
      <c r="K745" s="42"/>
      <c r="L745" s="46"/>
      <c r="M745" s="230"/>
      <c r="N745" s="231"/>
      <c r="O745" s="86"/>
      <c r="P745" s="86"/>
      <c r="Q745" s="86"/>
      <c r="R745" s="86"/>
      <c r="S745" s="86"/>
      <c r="T745" s="87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T745" s="18" t="s">
        <v>148</v>
      </c>
      <c r="AU745" s="18" t="s">
        <v>91</v>
      </c>
    </row>
    <row r="746" s="13" customFormat="1">
      <c r="A746" s="13"/>
      <c r="B746" s="232"/>
      <c r="C746" s="233"/>
      <c r="D746" s="234" t="s">
        <v>150</v>
      </c>
      <c r="E746" s="235" t="s">
        <v>44</v>
      </c>
      <c r="F746" s="236" t="s">
        <v>1063</v>
      </c>
      <c r="G746" s="233"/>
      <c r="H746" s="237">
        <v>33.899999999999999</v>
      </c>
      <c r="I746" s="238"/>
      <c r="J746" s="233"/>
      <c r="K746" s="233"/>
      <c r="L746" s="239"/>
      <c r="M746" s="240"/>
      <c r="N746" s="241"/>
      <c r="O746" s="241"/>
      <c r="P746" s="241"/>
      <c r="Q746" s="241"/>
      <c r="R746" s="241"/>
      <c r="S746" s="241"/>
      <c r="T746" s="24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3" t="s">
        <v>150</v>
      </c>
      <c r="AU746" s="243" t="s">
        <v>91</v>
      </c>
      <c r="AV746" s="13" t="s">
        <v>91</v>
      </c>
      <c r="AW746" s="13" t="s">
        <v>42</v>
      </c>
      <c r="AX746" s="13" t="s">
        <v>89</v>
      </c>
      <c r="AY746" s="243" t="s">
        <v>139</v>
      </c>
    </row>
    <row r="747" s="2" customFormat="1" ht="16.5" customHeight="1">
      <c r="A747" s="40"/>
      <c r="B747" s="41"/>
      <c r="C747" s="213" t="s">
        <v>1064</v>
      </c>
      <c r="D747" s="213" t="s">
        <v>142</v>
      </c>
      <c r="E747" s="214" t="s">
        <v>1065</v>
      </c>
      <c r="F747" s="215" t="s">
        <v>1066</v>
      </c>
      <c r="G747" s="216" t="s">
        <v>197</v>
      </c>
      <c r="H747" s="217">
        <v>138.5</v>
      </c>
      <c r="I747" s="218"/>
      <c r="J747" s="219">
        <f>ROUND(I747*H747,2)</f>
        <v>0</v>
      </c>
      <c r="K747" s="220"/>
      <c r="L747" s="46"/>
      <c r="M747" s="221" t="s">
        <v>44</v>
      </c>
      <c r="N747" s="222" t="s">
        <v>53</v>
      </c>
      <c r="O747" s="86"/>
      <c r="P747" s="223">
        <f>O747*H747</f>
        <v>0</v>
      </c>
      <c r="Q747" s="223">
        <v>0</v>
      </c>
      <c r="R747" s="223">
        <f>Q747*H747</f>
        <v>0</v>
      </c>
      <c r="S747" s="223">
        <v>0.0039399999999999999</v>
      </c>
      <c r="T747" s="224">
        <f>S747*H747</f>
        <v>0.54569000000000001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25" t="s">
        <v>236</v>
      </c>
      <c r="AT747" s="225" t="s">
        <v>142</v>
      </c>
      <c r="AU747" s="225" t="s">
        <v>91</v>
      </c>
      <c r="AY747" s="18" t="s">
        <v>139</v>
      </c>
      <c r="BE747" s="226">
        <f>IF(N747="základní",J747,0)</f>
        <v>0</v>
      </c>
      <c r="BF747" s="226">
        <f>IF(N747="snížená",J747,0)</f>
        <v>0</v>
      </c>
      <c r="BG747" s="226">
        <f>IF(N747="zákl. přenesená",J747,0)</f>
        <v>0</v>
      </c>
      <c r="BH747" s="226">
        <f>IF(N747="sníž. přenesená",J747,0)</f>
        <v>0</v>
      </c>
      <c r="BI747" s="226">
        <f>IF(N747="nulová",J747,0)</f>
        <v>0</v>
      </c>
      <c r="BJ747" s="18" t="s">
        <v>89</v>
      </c>
      <c r="BK747" s="226">
        <f>ROUND(I747*H747,2)</f>
        <v>0</v>
      </c>
      <c r="BL747" s="18" t="s">
        <v>236</v>
      </c>
      <c r="BM747" s="225" t="s">
        <v>1067</v>
      </c>
    </row>
    <row r="748" s="2" customFormat="1">
      <c r="A748" s="40"/>
      <c r="B748" s="41"/>
      <c r="C748" s="42"/>
      <c r="D748" s="227" t="s">
        <v>148</v>
      </c>
      <c r="E748" s="42"/>
      <c r="F748" s="228" t="s">
        <v>1068</v>
      </c>
      <c r="G748" s="42"/>
      <c r="H748" s="42"/>
      <c r="I748" s="229"/>
      <c r="J748" s="42"/>
      <c r="K748" s="42"/>
      <c r="L748" s="46"/>
      <c r="M748" s="230"/>
      <c r="N748" s="231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8" t="s">
        <v>148</v>
      </c>
      <c r="AU748" s="18" t="s">
        <v>91</v>
      </c>
    </row>
    <row r="749" s="13" customFormat="1">
      <c r="A749" s="13"/>
      <c r="B749" s="232"/>
      <c r="C749" s="233"/>
      <c r="D749" s="234" t="s">
        <v>150</v>
      </c>
      <c r="E749" s="235" t="s">
        <v>44</v>
      </c>
      <c r="F749" s="236" t="s">
        <v>1069</v>
      </c>
      <c r="G749" s="233"/>
      <c r="H749" s="237">
        <v>138.5</v>
      </c>
      <c r="I749" s="238"/>
      <c r="J749" s="233"/>
      <c r="K749" s="233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150</v>
      </c>
      <c r="AU749" s="243" t="s">
        <v>91</v>
      </c>
      <c r="AV749" s="13" t="s">
        <v>91</v>
      </c>
      <c r="AW749" s="13" t="s">
        <v>42</v>
      </c>
      <c r="AX749" s="13" t="s">
        <v>89</v>
      </c>
      <c r="AY749" s="243" t="s">
        <v>139</v>
      </c>
    </row>
    <row r="750" s="2" customFormat="1" ht="37.8" customHeight="1">
      <c r="A750" s="40"/>
      <c r="B750" s="41"/>
      <c r="C750" s="213" t="s">
        <v>1070</v>
      </c>
      <c r="D750" s="213" t="s">
        <v>142</v>
      </c>
      <c r="E750" s="214" t="s">
        <v>1071</v>
      </c>
      <c r="F750" s="215" t="s">
        <v>1072</v>
      </c>
      <c r="G750" s="216" t="s">
        <v>161</v>
      </c>
      <c r="H750" s="217">
        <v>10.929</v>
      </c>
      <c r="I750" s="218"/>
      <c r="J750" s="219">
        <f>ROUND(I750*H750,2)</f>
        <v>0</v>
      </c>
      <c r="K750" s="220"/>
      <c r="L750" s="46"/>
      <c r="M750" s="221" t="s">
        <v>44</v>
      </c>
      <c r="N750" s="222" t="s">
        <v>53</v>
      </c>
      <c r="O750" s="86"/>
      <c r="P750" s="223">
        <f>O750*H750</f>
        <v>0</v>
      </c>
      <c r="Q750" s="223">
        <v>0</v>
      </c>
      <c r="R750" s="223">
        <f>Q750*H750</f>
        <v>0</v>
      </c>
      <c r="S750" s="223">
        <v>0</v>
      </c>
      <c r="T750" s="224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25" t="s">
        <v>236</v>
      </c>
      <c r="AT750" s="225" t="s">
        <v>142</v>
      </c>
      <c r="AU750" s="225" t="s">
        <v>91</v>
      </c>
      <c r="AY750" s="18" t="s">
        <v>139</v>
      </c>
      <c r="BE750" s="226">
        <f>IF(N750="základní",J750,0)</f>
        <v>0</v>
      </c>
      <c r="BF750" s="226">
        <f>IF(N750="snížená",J750,0)</f>
        <v>0</v>
      </c>
      <c r="BG750" s="226">
        <f>IF(N750="zákl. přenesená",J750,0)</f>
        <v>0</v>
      </c>
      <c r="BH750" s="226">
        <f>IF(N750="sníž. přenesená",J750,0)</f>
        <v>0</v>
      </c>
      <c r="BI750" s="226">
        <f>IF(N750="nulová",J750,0)</f>
        <v>0</v>
      </c>
      <c r="BJ750" s="18" t="s">
        <v>89</v>
      </c>
      <c r="BK750" s="226">
        <f>ROUND(I750*H750,2)</f>
        <v>0</v>
      </c>
      <c r="BL750" s="18" t="s">
        <v>236</v>
      </c>
      <c r="BM750" s="225" t="s">
        <v>1073</v>
      </c>
    </row>
    <row r="751" s="2" customFormat="1">
      <c r="A751" s="40"/>
      <c r="B751" s="41"/>
      <c r="C751" s="42"/>
      <c r="D751" s="227" t="s">
        <v>148</v>
      </c>
      <c r="E751" s="42"/>
      <c r="F751" s="228" t="s">
        <v>1074</v>
      </c>
      <c r="G751" s="42"/>
      <c r="H751" s="42"/>
      <c r="I751" s="229"/>
      <c r="J751" s="42"/>
      <c r="K751" s="42"/>
      <c r="L751" s="46"/>
      <c r="M751" s="230"/>
      <c r="N751" s="231"/>
      <c r="O751" s="86"/>
      <c r="P751" s="86"/>
      <c r="Q751" s="86"/>
      <c r="R751" s="86"/>
      <c r="S751" s="86"/>
      <c r="T751" s="87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T751" s="18" t="s">
        <v>148</v>
      </c>
      <c r="AU751" s="18" t="s">
        <v>91</v>
      </c>
    </row>
    <row r="752" s="13" customFormat="1">
      <c r="A752" s="13"/>
      <c r="B752" s="232"/>
      <c r="C752" s="233"/>
      <c r="D752" s="234" t="s">
        <v>150</v>
      </c>
      <c r="E752" s="235" t="s">
        <v>44</v>
      </c>
      <c r="F752" s="236" t="s">
        <v>1075</v>
      </c>
      <c r="G752" s="233"/>
      <c r="H752" s="237">
        <v>4.032</v>
      </c>
      <c r="I752" s="238"/>
      <c r="J752" s="233"/>
      <c r="K752" s="233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150</v>
      </c>
      <c r="AU752" s="243" t="s">
        <v>91</v>
      </c>
      <c r="AV752" s="13" t="s">
        <v>91</v>
      </c>
      <c r="AW752" s="13" t="s">
        <v>42</v>
      </c>
      <c r="AX752" s="13" t="s">
        <v>82</v>
      </c>
      <c r="AY752" s="243" t="s">
        <v>139</v>
      </c>
    </row>
    <row r="753" s="13" customFormat="1">
      <c r="A753" s="13"/>
      <c r="B753" s="232"/>
      <c r="C753" s="233"/>
      <c r="D753" s="234" t="s">
        <v>150</v>
      </c>
      <c r="E753" s="235" t="s">
        <v>44</v>
      </c>
      <c r="F753" s="236" t="s">
        <v>1076</v>
      </c>
      <c r="G753" s="233"/>
      <c r="H753" s="237">
        <v>6.8970000000000002</v>
      </c>
      <c r="I753" s="238"/>
      <c r="J753" s="233"/>
      <c r="K753" s="233"/>
      <c r="L753" s="239"/>
      <c r="M753" s="240"/>
      <c r="N753" s="241"/>
      <c r="O753" s="241"/>
      <c r="P753" s="241"/>
      <c r="Q753" s="241"/>
      <c r="R753" s="241"/>
      <c r="S753" s="241"/>
      <c r="T753" s="24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3" t="s">
        <v>150</v>
      </c>
      <c r="AU753" s="243" t="s">
        <v>91</v>
      </c>
      <c r="AV753" s="13" t="s">
        <v>91</v>
      </c>
      <c r="AW753" s="13" t="s">
        <v>42</v>
      </c>
      <c r="AX753" s="13" t="s">
        <v>82</v>
      </c>
      <c r="AY753" s="243" t="s">
        <v>139</v>
      </c>
    </row>
    <row r="754" s="14" customFormat="1">
      <c r="A754" s="14"/>
      <c r="B754" s="255"/>
      <c r="C754" s="256"/>
      <c r="D754" s="234" t="s">
        <v>150</v>
      </c>
      <c r="E754" s="257" t="s">
        <v>44</v>
      </c>
      <c r="F754" s="258" t="s">
        <v>167</v>
      </c>
      <c r="G754" s="256"/>
      <c r="H754" s="259">
        <v>10.929</v>
      </c>
      <c r="I754" s="260"/>
      <c r="J754" s="256"/>
      <c r="K754" s="256"/>
      <c r="L754" s="261"/>
      <c r="M754" s="262"/>
      <c r="N754" s="263"/>
      <c r="O754" s="263"/>
      <c r="P754" s="263"/>
      <c r="Q754" s="263"/>
      <c r="R754" s="263"/>
      <c r="S754" s="263"/>
      <c r="T754" s="26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5" t="s">
        <v>150</v>
      </c>
      <c r="AU754" s="265" t="s">
        <v>91</v>
      </c>
      <c r="AV754" s="14" t="s">
        <v>146</v>
      </c>
      <c r="AW754" s="14" t="s">
        <v>42</v>
      </c>
      <c r="AX754" s="14" t="s">
        <v>89</v>
      </c>
      <c r="AY754" s="265" t="s">
        <v>139</v>
      </c>
    </row>
    <row r="755" s="2" customFormat="1" ht="21.75" customHeight="1">
      <c r="A755" s="40"/>
      <c r="B755" s="41"/>
      <c r="C755" s="244" t="s">
        <v>1077</v>
      </c>
      <c r="D755" s="244" t="s">
        <v>152</v>
      </c>
      <c r="E755" s="245" t="s">
        <v>1078</v>
      </c>
      <c r="F755" s="246" t="s">
        <v>1079</v>
      </c>
      <c r="G755" s="247" t="s">
        <v>161</v>
      </c>
      <c r="H755" s="248">
        <v>13.116</v>
      </c>
      <c r="I755" s="249"/>
      <c r="J755" s="250">
        <f>ROUND(I755*H755,2)</f>
        <v>0</v>
      </c>
      <c r="K755" s="251"/>
      <c r="L755" s="252"/>
      <c r="M755" s="253" t="s">
        <v>44</v>
      </c>
      <c r="N755" s="254" t="s">
        <v>53</v>
      </c>
      <c r="O755" s="86"/>
      <c r="P755" s="223">
        <f>O755*H755</f>
        <v>0</v>
      </c>
      <c r="Q755" s="223">
        <v>0.0074999999999999997</v>
      </c>
      <c r="R755" s="223">
        <f>Q755*H755</f>
        <v>0.098369999999999999</v>
      </c>
      <c r="S755" s="223">
        <v>0</v>
      </c>
      <c r="T755" s="224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25" t="s">
        <v>332</v>
      </c>
      <c r="AT755" s="225" t="s">
        <v>152</v>
      </c>
      <c r="AU755" s="225" t="s">
        <v>91</v>
      </c>
      <c r="AY755" s="18" t="s">
        <v>139</v>
      </c>
      <c r="BE755" s="226">
        <f>IF(N755="základní",J755,0)</f>
        <v>0</v>
      </c>
      <c r="BF755" s="226">
        <f>IF(N755="snížená",J755,0)</f>
        <v>0</v>
      </c>
      <c r="BG755" s="226">
        <f>IF(N755="zákl. přenesená",J755,0)</f>
        <v>0</v>
      </c>
      <c r="BH755" s="226">
        <f>IF(N755="sníž. přenesená",J755,0)</f>
        <v>0</v>
      </c>
      <c r="BI755" s="226">
        <f>IF(N755="nulová",J755,0)</f>
        <v>0</v>
      </c>
      <c r="BJ755" s="18" t="s">
        <v>89</v>
      </c>
      <c r="BK755" s="226">
        <f>ROUND(I755*H755,2)</f>
        <v>0</v>
      </c>
      <c r="BL755" s="18" t="s">
        <v>236</v>
      </c>
      <c r="BM755" s="225" t="s">
        <v>1080</v>
      </c>
    </row>
    <row r="756" s="2" customFormat="1">
      <c r="A756" s="40"/>
      <c r="B756" s="41"/>
      <c r="C756" s="42"/>
      <c r="D756" s="234" t="s">
        <v>461</v>
      </c>
      <c r="E756" s="42"/>
      <c r="F756" s="266" t="s">
        <v>1081</v>
      </c>
      <c r="G756" s="42"/>
      <c r="H756" s="42"/>
      <c r="I756" s="229"/>
      <c r="J756" s="42"/>
      <c r="K756" s="42"/>
      <c r="L756" s="46"/>
      <c r="M756" s="230"/>
      <c r="N756" s="231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8" t="s">
        <v>461</v>
      </c>
      <c r="AU756" s="18" t="s">
        <v>91</v>
      </c>
    </row>
    <row r="757" s="13" customFormat="1">
      <c r="A757" s="13"/>
      <c r="B757" s="232"/>
      <c r="C757" s="233"/>
      <c r="D757" s="234" t="s">
        <v>150</v>
      </c>
      <c r="E757" s="235" t="s">
        <v>44</v>
      </c>
      <c r="F757" s="236" t="s">
        <v>1082</v>
      </c>
      <c r="G757" s="233"/>
      <c r="H757" s="237">
        <v>4.8390000000000004</v>
      </c>
      <c r="I757" s="238"/>
      <c r="J757" s="233"/>
      <c r="K757" s="233"/>
      <c r="L757" s="239"/>
      <c r="M757" s="240"/>
      <c r="N757" s="241"/>
      <c r="O757" s="241"/>
      <c r="P757" s="241"/>
      <c r="Q757" s="241"/>
      <c r="R757" s="241"/>
      <c r="S757" s="241"/>
      <c r="T757" s="24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3" t="s">
        <v>150</v>
      </c>
      <c r="AU757" s="243" t="s">
        <v>91</v>
      </c>
      <c r="AV757" s="13" t="s">
        <v>91</v>
      </c>
      <c r="AW757" s="13" t="s">
        <v>42</v>
      </c>
      <c r="AX757" s="13" t="s">
        <v>82</v>
      </c>
      <c r="AY757" s="243" t="s">
        <v>139</v>
      </c>
    </row>
    <row r="758" s="13" customFormat="1">
      <c r="A758" s="13"/>
      <c r="B758" s="232"/>
      <c r="C758" s="233"/>
      <c r="D758" s="234" t="s">
        <v>150</v>
      </c>
      <c r="E758" s="235" t="s">
        <v>44</v>
      </c>
      <c r="F758" s="236" t="s">
        <v>1083</v>
      </c>
      <c r="G758" s="233"/>
      <c r="H758" s="237">
        <v>8.2769999999999992</v>
      </c>
      <c r="I758" s="238"/>
      <c r="J758" s="233"/>
      <c r="K758" s="233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150</v>
      </c>
      <c r="AU758" s="243" t="s">
        <v>91</v>
      </c>
      <c r="AV758" s="13" t="s">
        <v>91</v>
      </c>
      <c r="AW758" s="13" t="s">
        <v>42</v>
      </c>
      <c r="AX758" s="13" t="s">
        <v>82</v>
      </c>
      <c r="AY758" s="243" t="s">
        <v>139</v>
      </c>
    </row>
    <row r="759" s="14" customFormat="1">
      <c r="A759" s="14"/>
      <c r="B759" s="255"/>
      <c r="C759" s="256"/>
      <c r="D759" s="234" t="s">
        <v>150</v>
      </c>
      <c r="E759" s="257" t="s">
        <v>44</v>
      </c>
      <c r="F759" s="258" t="s">
        <v>167</v>
      </c>
      <c r="G759" s="256"/>
      <c r="H759" s="259">
        <v>13.116</v>
      </c>
      <c r="I759" s="260"/>
      <c r="J759" s="256"/>
      <c r="K759" s="256"/>
      <c r="L759" s="261"/>
      <c r="M759" s="262"/>
      <c r="N759" s="263"/>
      <c r="O759" s="263"/>
      <c r="P759" s="263"/>
      <c r="Q759" s="263"/>
      <c r="R759" s="263"/>
      <c r="S759" s="263"/>
      <c r="T759" s="26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5" t="s">
        <v>150</v>
      </c>
      <c r="AU759" s="265" t="s">
        <v>91</v>
      </c>
      <c r="AV759" s="14" t="s">
        <v>146</v>
      </c>
      <c r="AW759" s="14" t="s">
        <v>42</v>
      </c>
      <c r="AX759" s="14" t="s">
        <v>89</v>
      </c>
      <c r="AY759" s="265" t="s">
        <v>139</v>
      </c>
    </row>
    <row r="760" s="2" customFormat="1" ht="21.75" customHeight="1">
      <c r="A760" s="40"/>
      <c r="B760" s="41"/>
      <c r="C760" s="244" t="s">
        <v>1084</v>
      </c>
      <c r="D760" s="244" t="s">
        <v>152</v>
      </c>
      <c r="E760" s="245" t="s">
        <v>1085</v>
      </c>
      <c r="F760" s="246" t="s">
        <v>1086</v>
      </c>
      <c r="G760" s="247" t="s">
        <v>906</v>
      </c>
      <c r="H760" s="248">
        <v>1.216</v>
      </c>
      <c r="I760" s="249"/>
      <c r="J760" s="250">
        <f>ROUND(I760*H760,2)</f>
        <v>0</v>
      </c>
      <c r="K760" s="251"/>
      <c r="L760" s="252"/>
      <c r="M760" s="253" t="s">
        <v>44</v>
      </c>
      <c r="N760" s="254" t="s">
        <v>53</v>
      </c>
      <c r="O760" s="86"/>
      <c r="P760" s="223">
        <f>O760*H760</f>
        <v>0</v>
      </c>
      <c r="Q760" s="223">
        <v>0.00020000000000000001</v>
      </c>
      <c r="R760" s="223">
        <f>Q760*H760</f>
        <v>0.0002432</v>
      </c>
      <c r="S760" s="223">
        <v>0</v>
      </c>
      <c r="T760" s="224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25" t="s">
        <v>332</v>
      </c>
      <c r="AT760" s="225" t="s">
        <v>152</v>
      </c>
      <c r="AU760" s="225" t="s">
        <v>91</v>
      </c>
      <c r="AY760" s="18" t="s">
        <v>139</v>
      </c>
      <c r="BE760" s="226">
        <f>IF(N760="základní",J760,0)</f>
        <v>0</v>
      </c>
      <c r="BF760" s="226">
        <f>IF(N760="snížená",J760,0)</f>
        <v>0</v>
      </c>
      <c r="BG760" s="226">
        <f>IF(N760="zákl. přenesená",J760,0)</f>
        <v>0</v>
      </c>
      <c r="BH760" s="226">
        <f>IF(N760="sníž. přenesená",J760,0)</f>
        <v>0</v>
      </c>
      <c r="BI760" s="226">
        <f>IF(N760="nulová",J760,0)</f>
        <v>0</v>
      </c>
      <c r="BJ760" s="18" t="s">
        <v>89</v>
      </c>
      <c r="BK760" s="226">
        <f>ROUND(I760*H760,2)</f>
        <v>0</v>
      </c>
      <c r="BL760" s="18" t="s">
        <v>236</v>
      </c>
      <c r="BM760" s="225" t="s">
        <v>1087</v>
      </c>
    </row>
    <row r="761" s="13" customFormat="1">
      <c r="A761" s="13"/>
      <c r="B761" s="232"/>
      <c r="C761" s="233"/>
      <c r="D761" s="234" t="s">
        <v>150</v>
      </c>
      <c r="E761" s="235" t="s">
        <v>44</v>
      </c>
      <c r="F761" s="236" t="s">
        <v>1088</v>
      </c>
      <c r="G761" s="233"/>
      <c r="H761" s="237">
        <v>0.81599999999999995</v>
      </c>
      <c r="I761" s="238"/>
      <c r="J761" s="233"/>
      <c r="K761" s="233"/>
      <c r="L761" s="239"/>
      <c r="M761" s="240"/>
      <c r="N761" s="241"/>
      <c r="O761" s="241"/>
      <c r="P761" s="241"/>
      <c r="Q761" s="241"/>
      <c r="R761" s="241"/>
      <c r="S761" s="241"/>
      <c r="T761" s="24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3" t="s">
        <v>150</v>
      </c>
      <c r="AU761" s="243" t="s">
        <v>91</v>
      </c>
      <c r="AV761" s="13" t="s">
        <v>91</v>
      </c>
      <c r="AW761" s="13" t="s">
        <v>42</v>
      </c>
      <c r="AX761" s="13" t="s">
        <v>82</v>
      </c>
      <c r="AY761" s="243" t="s">
        <v>139</v>
      </c>
    </row>
    <row r="762" s="13" customFormat="1">
      <c r="A762" s="13"/>
      <c r="B762" s="232"/>
      <c r="C762" s="233"/>
      <c r="D762" s="234" t="s">
        <v>150</v>
      </c>
      <c r="E762" s="235" t="s">
        <v>44</v>
      </c>
      <c r="F762" s="236" t="s">
        <v>1089</v>
      </c>
      <c r="G762" s="233"/>
      <c r="H762" s="237">
        <v>0.40000000000000002</v>
      </c>
      <c r="I762" s="238"/>
      <c r="J762" s="233"/>
      <c r="K762" s="233"/>
      <c r="L762" s="239"/>
      <c r="M762" s="240"/>
      <c r="N762" s="241"/>
      <c r="O762" s="241"/>
      <c r="P762" s="241"/>
      <c r="Q762" s="241"/>
      <c r="R762" s="241"/>
      <c r="S762" s="241"/>
      <c r="T762" s="24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3" t="s">
        <v>150</v>
      </c>
      <c r="AU762" s="243" t="s">
        <v>91</v>
      </c>
      <c r="AV762" s="13" t="s">
        <v>91</v>
      </c>
      <c r="AW762" s="13" t="s">
        <v>42</v>
      </c>
      <c r="AX762" s="13" t="s">
        <v>82</v>
      </c>
      <c r="AY762" s="243" t="s">
        <v>139</v>
      </c>
    </row>
    <row r="763" s="14" customFormat="1">
      <c r="A763" s="14"/>
      <c r="B763" s="255"/>
      <c r="C763" s="256"/>
      <c r="D763" s="234" t="s">
        <v>150</v>
      </c>
      <c r="E763" s="257" t="s">
        <v>44</v>
      </c>
      <c r="F763" s="258" t="s">
        <v>167</v>
      </c>
      <c r="G763" s="256"/>
      <c r="H763" s="259">
        <v>1.216</v>
      </c>
      <c r="I763" s="260"/>
      <c r="J763" s="256"/>
      <c r="K763" s="256"/>
      <c r="L763" s="261"/>
      <c r="M763" s="262"/>
      <c r="N763" s="263"/>
      <c r="O763" s="263"/>
      <c r="P763" s="263"/>
      <c r="Q763" s="263"/>
      <c r="R763" s="263"/>
      <c r="S763" s="263"/>
      <c r="T763" s="26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5" t="s">
        <v>150</v>
      </c>
      <c r="AU763" s="265" t="s">
        <v>91</v>
      </c>
      <c r="AV763" s="14" t="s">
        <v>146</v>
      </c>
      <c r="AW763" s="14" t="s">
        <v>42</v>
      </c>
      <c r="AX763" s="14" t="s">
        <v>89</v>
      </c>
      <c r="AY763" s="265" t="s">
        <v>139</v>
      </c>
    </row>
    <row r="764" s="2" customFormat="1" ht="16.5" customHeight="1">
      <c r="A764" s="40"/>
      <c r="B764" s="41"/>
      <c r="C764" s="244" t="s">
        <v>1090</v>
      </c>
      <c r="D764" s="244" t="s">
        <v>152</v>
      </c>
      <c r="E764" s="245" t="s">
        <v>1091</v>
      </c>
      <c r="F764" s="246" t="s">
        <v>1092</v>
      </c>
      <c r="G764" s="247" t="s">
        <v>906</v>
      </c>
      <c r="H764" s="248">
        <v>1.216</v>
      </c>
      <c r="I764" s="249"/>
      <c r="J764" s="250">
        <f>ROUND(I764*H764,2)</f>
        <v>0</v>
      </c>
      <c r="K764" s="251"/>
      <c r="L764" s="252"/>
      <c r="M764" s="253" t="s">
        <v>44</v>
      </c>
      <c r="N764" s="254" t="s">
        <v>53</v>
      </c>
      <c r="O764" s="86"/>
      <c r="P764" s="223">
        <f>O764*H764</f>
        <v>0</v>
      </c>
      <c r="Q764" s="223">
        <v>0.00012999999999999999</v>
      </c>
      <c r="R764" s="223">
        <f>Q764*H764</f>
        <v>0.00015807999999999998</v>
      </c>
      <c r="S764" s="223">
        <v>0</v>
      </c>
      <c r="T764" s="224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25" t="s">
        <v>332</v>
      </c>
      <c r="AT764" s="225" t="s">
        <v>152</v>
      </c>
      <c r="AU764" s="225" t="s">
        <v>91</v>
      </c>
      <c r="AY764" s="18" t="s">
        <v>139</v>
      </c>
      <c r="BE764" s="226">
        <f>IF(N764="základní",J764,0)</f>
        <v>0</v>
      </c>
      <c r="BF764" s="226">
        <f>IF(N764="snížená",J764,0)</f>
        <v>0</v>
      </c>
      <c r="BG764" s="226">
        <f>IF(N764="zákl. přenesená",J764,0)</f>
        <v>0</v>
      </c>
      <c r="BH764" s="226">
        <f>IF(N764="sníž. přenesená",J764,0)</f>
        <v>0</v>
      </c>
      <c r="BI764" s="226">
        <f>IF(N764="nulová",J764,0)</f>
        <v>0</v>
      </c>
      <c r="BJ764" s="18" t="s">
        <v>89</v>
      </c>
      <c r="BK764" s="226">
        <f>ROUND(I764*H764,2)</f>
        <v>0</v>
      </c>
      <c r="BL764" s="18" t="s">
        <v>236</v>
      </c>
      <c r="BM764" s="225" t="s">
        <v>1093</v>
      </c>
    </row>
    <row r="765" s="13" customFormat="1">
      <c r="A765" s="13"/>
      <c r="B765" s="232"/>
      <c r="C765" s="233"/>
      <c r="D765" s="234" t="s">
        <v>150</v>
      </c>
      <c r="E765" s="235" t="s">
        <v>44</v>
      </c>
      <c r="F765" s="236" t="s">
        <v>1088</v>
      </c>
      <c r="G765" s="233"/>
      <c r="H765" s="237">
        <v>0.81599999999999995</v>
      </c>
      <c r="I765" s="238"/>
      <c r="J765" s="233"/>
      <c r="K765" s="233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150</v>
      </c>
      <c r="AU765" s="243" t="s">
        <v>91</v>
      </c>
      <c r="AV765" s="13" t="s">
        <v>91</v>
      </c>
      <c r="AW765" s="13" t="s">
        <v>42</v>
      </c>
      <c r="AX765" s="13" t="s">
        <v>82</v>
      </c>
      <c r="AY765" s="243" t="s">
        <v>139</v>
      </c>
    </row>
    <row r="766" s="13" customFormat="1">
      <c r="A766" s="13"/>
      <c r="B766" s="232"/>
      <c r="C766" s="233"/>
      <c r="D766" s="234" t="s">
        <v>150</v>
      </c>
      <c r="E766" s="235" t="s">
        <v>44</v>
      </c>
      <c r="F766" s="236" t="s">
        <v>1089</v>
      </c>
      <c r="G766" s="233"/>
      <c r="H766" s="237">
        <v>0.40000000000000002</v>
      </c>
      <c r="I766" s="238"/>
      <c r="J766" s="233"/>
      <c r="K766" s="233"/>
      <c r="L766" s="239"/>
      <c r="M766" s="240"/>
      <c r="N766" s="241"/>
      <c r="O766" s="241"/>
      <c r="P766" s="241"/>
      <c r="Q766" s="241"/>
      <c r="R766" s="241"/>
      <c r="S766" s="241"/>
      <c r="T766" s="24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3" t="s">
        <v>150</v>
      </c>
      <c r="AU766" s="243" t="s">
        <v>91</v>
      </c>
      <c r="AV766" s="13" t="s">
        <v>91</v>
      </c>
      <c r="AW766" s="13" t="s">
        <v>42</v>
      </c>
      <c r="AX766" s="13" t="s">
        <v>82</v>
      </c>
      <c r="AY766" s="243" t="s">
        <v>139</v>
      </c>
    </row>
    <row r="767" s="14" customFormat="1">
      <c r="A767" s="14"/>
      <c r="B767" s="255"/>
      <c r="C767" s="256"/>
      <c r="D767" s="234" t="s">
        <v>150</v>
      </c>
      <c r="E767" s="257" t="s">
        <v>44</v>
      </c>
      <c r="F767" s="258" t="s">
        <v>167</v>
      </c>
      <c r="G767" s="256"/>
      <c r="H767" s="259">
        <v>1.216</v>
      </c>
      <c r="I767" s="260"/>
      <c r="J767" s="256"/>
      <c r="K767" s="256"/>
      <c r="L767" s="261"/>
      <c r="M767" s="262"/>
      <c r="N767" s="263"/>
      <c r="O767" s="263"/>
      <c r="P767" s="263"/>
      <c r="Q767" s="263"/>
      <c r="R767" s="263"/>
      <c r="S767" s="263"/>
      <c r="T767" s="26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5" t="s">
        <v>150</v>
      </c>
      <c r="AU767" s="265" t="s">
        <v>91</v>
      </c>
      <c r="AV767" s="14" t="s">
        <v>146</v>
      </c>
      <c r="AW767" s="14" t="s">
        <v>42</v>
      </c>
      <c r="AX767" s="14" t="s">
        <v>89</v>
      </c>
      <c r="AY767" s="265" t="s">
        <v>139</v>
      </c>
    </row>
    <row r="768" s="2" customFormat="1" ht="62.7" customHeight="1">
      <c r="A768" s="40"/>
      <c r="B768" s="41"/>
      <c r="C768" s="213" t="s">
        <v>1094</v>
      </c>
      <c r="D768" s="213" t="s">
        <v>142</v>
      </c>
      <c r="E768" s="214" t="s">
        <v>1095</v>
      </c>
      <c r="F768" s="215" t="s">
        <v>1096</v>
      </c>
      <c r="G768" s="216" t="s">
        <v>161</v>
      </c>
      <c r="H768" s="217">
        <v>26.065000000000001</v>
      </c>
      <c r="I768" s="218"/>
      <c r="J768" s="219">
        <f>ROUND(I768*H768,2)</f>
        <v>0</v>
      </c>
      <c r="K768" s="220"/>
      <c r="L768" s="46"/>
      <c r="M768" s="221" t="s">
        <v>44</v>
      </c>
      <c r="N768" s="222" t="s">
        <v>53</v>
      </c>
      <c r="O768" s="86"/>
      <c r="P768" s="223">
        <f>O768*H768</f>
        <v>0</v>
      </c>
      <c r="Q768" s="223">
        <v>0.0066100000000000004</v>
      </c>
      <c r="R768" s="223">
        <f>Q768*H768</f>
        <v>0.17228965000000002</v>
      </c>
      <c r="S768" s="223">
        <v>0</v>
      </c>
      <c r="T768" s="224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25" t="s">
        <v>236</v>
      </c>
      <c r="AT768" s="225" t="s">
        <v>142</v>
      </c>
      <c r="AU768" s="225" t="s">
        <v>91</v>
      </c>
      <c r="AY768" s="18" t="s">
        <v>139</v>
      </c>
      <c r="BE768" s="226">
        <f>IF(N768="základní",J768,0)</f>
        <v>0</v>
      </c>
      <c r="BF768" s="226">
        <f>IF(N768="snížená",J768,0)</f>
        <v>0</v>
      </c>
      <c r="BG768" s="226">
        <f>IF(N768="zákl. přenesená",J768,0)</f>
        <v>0</v>
      </c>
      <c r="BH768" s="226">
        <f>IF(N768="sníž. přenesená",J768,0)</f>
        <v>0</v>
      </c>
      <c r="BI768" s="226">
        <f>IF(N768="nulová",J768,0)</f>
        <v>0</v>
      </c>
      <c r="BJ768" s="18" t="s">
        <v>89</v>
      </c>
      <c r="BK768" s="226">
        <f>ROUND(I768*H768,2)</f>
        <v>0</v>
      </c>
      <c r="BL768" s="18" t="s">
        <v>236</v>
      </c>
      <c r="BM768" s="225" t="s">
        <v>1097</v>
      </c>
    </row>
    <row r="769" s="2" customFormat="1">
      <c r="A769" s="40"/>
      <c r="B769" s="41"/>
      <c r="C769" s="42"/>
      <c r="D769" s="227" t="s">
        <v>148</v>
      </c>
      <c r="E769" s="42"/>
      <c r="F769" s="228" t="s">
        <v>1098</v>
      </c>
      <c r="G769" s="42"/>
      <c r="H769" s="42"/>
      <c r="I769" s="229"/>
      <c r="J769" s="42"/>
      <c r="K769" s="42"/>
      <c r="L769" s="46"/>
      <c r="M769" s="230"/>
      <c r="N769" s="231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8" t="s">
        <v>148</v>
      </c>
      <c r="AU769" s="18" t="s">
        <v>91</v>
      </c>
    </row>
    <row r="770" s="2" customFormat="1">
      <c r="A770" s="40"/>
      <c r="B770" s="41"/>
      <c r="C770" s="42"/>
      <c r="D770" s="234" t="s">
        <v>461</v>
      </c>
      <c r="E770" s="42"/>
      <c r="F770" s="266" t="s">
        <v>1099</v>
      </c>
      <c r="G770" s="42"/>
      <c r="H770" s="42"/>
      <c r="I770" s="229"/>
      <c r="J770" s="42"/>
      <c r="K770" s="42"/>
      <c r="L770" s="46"/>
      <c r="M770" s="230"/>
      <c r="N770" s="231"/>
      <c r="O770" s="86"/>
      <c r="P770" s="86"/>
      <c r="Q770" s="86"/>
      <c r="R770" s="86"/>
      <c r="S770" s="86"/>
      <c r="T770" s="87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T770" s="18" t="s">
        <v>461</v>
      </c>
      <c r="AU770" s="18" t="s">
        <v>91</v>
      </c>
    </row>
    <row r="771" s="13" customFormat="1">
      <c r="A771" s="13"/>
      <c r="B771" s="232"/>
      <c r="C771" s="233"/>
      <c r="D771" s="234" t="s">
        <v>150</v>
      </c>
      <c r="E771" s="235" t="s">
        <v>44</v>
      </c>
      <c r="F771" s="236" t="s">
        <v>1100</v>
      </c>
      <c r="G771" s="233"/>
      <c r="H771" s="237">
        <v>26.065000000000001</v>
      </c>
      <c r="I771" s="238"/>
      <c r="J771" s="233"/>
      <c r="K771" s="233"/>
      <c r="L771" s="239"/>
      <c r="M771" s="240"/>
      <c r="N771" s="241"/>
      <c r="O771" s="241"/>
      <c r="P771" s="241"/>
      <c r="Q771" s="241"/>
      <c r="R771" s="241"/>
      <c r="S771" s="241"/>
      <c r="T771" s="24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3" t="s">
        <v>150</v>
      </c>
      <c r="AU771" s="243" t="s">
        <v>91</v>
      </c>
      <c r="AV771" s="13" t="s">
        <v>91</v>
      </c>
      <c r="AW771" s="13" t="s">
        <v>42</v>
      </c>
      <c r="AX771" s="13" t="s">
        <v>89</v>
      </c>
      <c r="AY771" s="243" t="s">
        <v>139</v>
      </c>
    </row>
    <row r="772" s="2" customFormat="1" ht="55.5" customHeight="1">
      <c r="A772" s="40"/>
      <c r="B772" s="41"/>
      <c r="C772" s="213" t="s">
        <v>1101</v>
      </c>
      <c r="D772" s="213" t="s">
        <v>142</v>
      </c>
      <c r="E772" s="214" t="s">
        <v>1102</v>
      </c>
      <c r="F772" s="215" t="s">
        <v>1103</v>
      </c>
      <c r="G772" s="216" t="s">
        <v>161</v>
      </c>
      <c r="H772" s="217">
        <v>26.065000000000001</v>
      </c>
      <c r="I772" s="218"/>
      <c r="J772" s="219">
        <f>ROUND(I772*H772,2)</f>
        <v>0</v>
      </c>
      <c r="K772" s="220"/>
      <c r="L772" s="46"/>
      <c r="M772" s="221" t="s">
        <v>44</v>
      </c>
      <c r="N772" s="222" t="s">
        <v>53</v>
      </c>
      <c r="O772" s="86"/>
      <c r="P772" s="223">
        <f>O772*H772</f>
        <v>0</v>
      </c>
      <c r="Q772" s="223">
        <v>0.00035</v>
      </c>
      <c r="R772" s="223">
        <f>Q772*H772</f>
        <v>0.0091227500000000006</v>
      </c>
      <c r="S772" s="223">
        <v>0</v>
      </c>
      <c r="T772" s="224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25" t="s">
        <v>236</v>
      </c>
      <c r="AT772" s="225" t="s">
        <v>142</v>
      </c>
      <c r="AU772" s="225" t="s">
        <v>91</v>
      </c>
      <c r="AY772" s="18" t="s">
        <v>139</v>
      </c>
      <c r="BE772" s="226">
        <f>IF(N772="základní",J772,0)</f>
        <v>0</v>
      </c>
      <c r="BF772" s="226">
        <f>IF(N772="snížená",J772,0)</f>
        <v>0</v>
      </c>
      <c r="BG772" s="226">
        <f>IF(N772="zákl. přenesená",J772,0)</f>
        <v>0</v>
      </c>
      <c r="BH772" s="226">
        <f>IF(N772="sníž. přenesená",J772,0)</f>
        <v>0</v>
      </c>
      <c r="BI772" s="226">
        <f>IF(N772="nulová",J772,0)</f>
        <v>0</v>
      </c>
      <c r="BJ772" s="18" t="s">
        <v>89</v>
      </c>
      <c r="BK772" s="226">
        <f>ROUND(I772*H772,2)</f>
        <v>0</v>
      </c>
      <c r="BL772" s="18" t="s">
        <v>236</v>
      </c>
      <c r="BM772" s="225" t="s">
        <v>1104</v>
      </c>
    </row>
    <row r="773" s="2" customFormat="1">
      <c r="A773" s="40"/>
      <c r="B773" s="41"/>
      <c r="C773" s="42"/>
      <c r="D773" s="227" t="s">
        <v>148</v>
      </c>
      <c r="E773" s="42"/>
      <c r="F773" s="228" t="s">
        <v>1105</v>
      </c>
      <c r="G773" s="42"/>
      <c r="H773" s="42"/>
      <c r="I773" s="229"/>
      <c r="J773" s="42"/>
      <c r="K773" s="42"/>
      <c r="L773" s="46"/>
      <c r="M773" s="230"/>
      <c r="N773" s="231"/>
      <c r="O773" s="86"/>
      <c r="P773" s="86"/>
      <c r="Q773" s="86"/>
      <c r="R773" s="86"/>
      <c r="S773" s="86"/>
      <c r="T773" s="87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T773" s="18" t="s">
        <v>148</v>
      </c>
      <c r="AU773" s="18" t="s">
        <v>91</v>
      </c>
    </row>
    <row r="774" s="13" customFormat="1">
      <c r="A774" s="13"/>
      <c r="B774" s="232"/>
      <c r="C774" s="233"/>
      <c r="D774" s="234" t="s">
        <v>150</v>
      </c>
      <c r="E774" s="235" t="s">
        <v>44</v>
      </c>
      <c r="F774" s="236" t="s">
        <v>1100</v>
      </c>
      <c r="G774" s="233"/>
      <c r="H774" s="237">
        <v>26.065000000000001</v>
      </c>
      <c r="I774" s="238"/>
      <c r="J774" s="233"/>
      <c r="K774" s="233"/>
      <c r="L774" s="239"/>
      <c r="M774" s="240"/>
      <c r="N774" s="241"/>
      <c r="O774" s="241"/>
      <c r="P774" s="241"/>
      <c r="Q774" s="241"/>
      <c r="R774" s="241"/>
      <c r="S774" s="241"/>
      <c r="T774" s="24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3" t="s">
        <v>150</v>
      </c>
      <c r="AU774" s="243" t="s">
        <v>91</v>
      </c>
      <c r="AV774" s="13" t="s">
        <v>91</v>
      </c>
      <c r="AW774" s="13" t="s">
        <v>42</v>
      </c>
      <c r="AX774" s="13" t="s">
        <v>89</v>
      </c>
      <c r="AY774" s="243" t="s">
        <v>139</v>
      </c>
    </row>
    <row r="775" s="2" customFormat="1" ht="24.15" customHeight="1">
      <c r="A775" s="40"/>
      <c r="B775" s="41"/>
      <c r="C775" s="213" t="s">
        <v>1106</v>
      </c>
      <c r="D775" s="213" t="s">
        <v>142</v>
      </c>
      <c r="E775" s="214" t="s">
        <v>1107</v>
      </c>
      <c r="F775" s="215" t="s">
        <v>1108</v>
      </c>
      <c r="G775" s="216" t="s">
        <v>197</v>
      </c>
      <c r="H775" s="217">
        <v>30.481999999999999</v>
      </c>
      <c r="I775" s="218"/>
      <c r="J775" s="219">
        <f>ROUND(I775*H775,2)</f>
        <v>0</v>
      </c>
      <c r="K775" s="220"/>
      <c r="L775" s="46"/>
      <c r="M775" s="221" t="s">
        <v>44</v>
      </c>
      <c r="N775" s="222" t="s">
        <v>53</v>
      </c>
      <c r="O775" s="86"/>
      <c r="P775" s="223">
        <f>O775*H775</f>
        <v>0</v>
      </c>
      <c r="Q775" s="223">
        <v>0.0058100000000000001</v>
      </c>
      <c r="R775" s="223">
        <f>Q775*H775</f>
        <v>0.17710042000000001</v>
      </c>
      <c r="S775" s="223">
        <v>0</v>
      </c>
      <c r="T775" s="224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25" t="s">
        <v>236</v>
      </c>
      <c r="AT775" s="225" t="s">
        <v>142</v>
      </c>
      <c r="AU775" s="225" t="s">
        <v>91</v>
      </c>
      <c r="AY775" s="18" t="s">
        <v>139</v>
      </c>
      <c r="BE775" s="226">
        <f>IF(N775="základní",J775,0)</f>
        <v>0</v>
      </c>
      <c r="BF775" s="226">
        <f>IF(N775="snížená",J775,0)</f>
        <v>0</v>
      </c>
      <c r="BG775" s="226">
        <f>IF(N775="zákl. přenesená",J775,0)</f>
        <v>0</v>
      </c>
      <c r="BH775" s="226">
        <f>IF(N775="sníž. přenesená",J775,0)</f>
        <v>0</v>
      </c>
      <c r="BI775" s="226">
        <f>IF(N775="nulová",J775,0)</f>
        <v>0</v>
      </c>
      <c r="BJ775" s="18" t="s">
        <v>89</v>
      </c>
      <c r="BK775" s="226">
        <f>ROUND(I775*H775,2)</f>
        <v>0</v>
      </c>
      <c r="BL775" s="18" t="s">
        <v>236</v>
      </c>
      <c r="BM775" s="225" t="s">
        <v>1109</v>
      </c>
    </row>
    <row r="776" s="2" customFormat="1">
      <c r="A776" s="40"/>
      <c r="B776" s="41"/>
      <c r="C776" s="42"/>
      <c r="D776" s="227" t="s">
        <v>148</v>
      </c>
      <c r="E776" s="42"/>
      <c r="F776" s="228" t="s">
        <v>1110</v>
      </c>
      <c r="G776" s="42"/>
      <c r="H776" s="42"/>
      <c r="I776" s="229"/>
      <c r="J776" s="42"/>
      <c r="K776" s="42"/>
      <c r="L776" s="46"/>
      <c r="M776" s="230"/>
      <c r="N776" s="231"/>
      <c r="O776" s="86"/>
      <c r="P776" s="86"/>
      <c r="Q776" s="86"/>
      <c r="R776" s="86"/>
      <c r="S776" s="86"/>
      <c r="T776" s="87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T776" s="18" t="s">
        <v>148</v>
      </c>
      <c r="AU776" s="18" t="s">
        <v>91</v>
      </c>
    </row>
    <row r="777" s="2" customFormat="1">
      <c r="A777" s="40"/>
      <c r="B777" s="41"/>
      <c r="C777" s="42"/>
      <c r="D777" s="234" t="s">
        <v>461</v>
      </c>
      <c r="E777" s="42"/>
      <c r="F777" s="266" t="s">
        <v>1081</v>
      </c>
      <c r="G777" s="42"/>
      <c r="H777" s="42"/>
      <c r="I777" s="229"/>
      <c r="J777" s="42"/>
      <c r="K777" s="42"/>
      <c r="L777" s="46"/>
      <c r="M777" s="230"/>
      <c r="N777" s="231"/>
      <c r="O777" s="86"/>
      <c r="P777" s="86"/>
      <c r="Q777" s="86"/>
      <c r="R777" s="86"/>
      <c r="S777" s="86"/>
      <c r="T777" s="87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T777" s="18" t="s">
        <v>461</v>
      </c>
      <c r="AU777" s="18" t="s">
        <v>91</v>
      </c>
    </row>
    <row r="778" s="13" customFormat="1">
      <c r="A778" s="13"/>
      <c r="B778" s="232"/>
      <c r="C778" s="233"/>
      <c r="D778" s="234" t="s">
        <v>150</v>
      </c>
      <c r="E778" s="235" t="s">
        <v>44</v>
      </c>
      <c r="F778" s="236" t="s">
        <v>1111</v>
      </c>
      <c r="G778" s="233"/>
      <c r="H778" s="237">
        <v>30.481999999999999</v>
      </c>
      <c r="I778" s="238"/>
      <c r="J778" s="233"/>
      <c r="K778" s="233"/>
      <c r="L778" s="239"/>
      <c r="M778" s="240"/>
      <c r="N778" s="241"/>
      <c r="O778" s="241"/>
      <c r="P778" s="241"/>
      <c r="Q778" s="241"/>
      <c r="R778" s="241"/>
      <c r="S778" s="241"/>
      <c r="T778" s="24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3" t="s">
        <v>150</v>
      </c>
      <c r="AU778" s="243" t="s">
        <v>91</v>
      </c>
      <c r="AV778" s="13" t="s">
        <v>91</v>
      </c>
      <c r="AW778" s="13" t="s">
        <v>42</v>
      </c>
      <c r="AX778" s="13" t="s">
        <v>89</v>
      </c>
      <c r="AY778" s="243" t="s">
        <v>139</v>
      </c>
    </row>
    <row r="779" s="2" customFormat="1" ht="33" customHeight="1">
      <c r="A779" s="40"/>
      <c r="B779" s="41"/>
      <c r="C779" s="213" t="s">
        <v>1112</v>
      </c>
      <c r="D779" s="213" t="s">
        <v>142</v>
      </c>
      <c r="E779" s="214" t="s">
        <v>1113</v>
      </c>
      <c r="F779" s="215" t="s">
        <v>1114</v>
      </c>
      <c r="G779" s="216" t="s">
        <v>197</v>
      </c>
      <c r="H779" s="217">
        <v>4.7000000000000002</v>
      </c>
      <c r="I779" s="218"/>
      <c r="J779" s="219">
        <f>ROUND(I779*H779,2)</f>
        <v>0</v>
      </c>
      <c r="K779" s="220"/>
      <c r="L779" s="46"/>
      <c r="M779" s="221" t="s">
        <v>44</v>
      </c>
      <c r="N779" s="222" t="s">
        <v>53</v>
      </c>
      <c r="O779" s="86"/>
      <c r="P779" s="223">
        <f>O779*H779</f>
        <v>0</v>
      </c>
      <c r="Q779" s="223">
        <v>0.00347</v>
      </c>
      <c r="R779" s="223">
        <f>Q779*H779</f>
        <v>0.016309000000000001</v>
      </c>
      <c r="S779" s="223">
        <v>0</v>
      </c>
      <c r="T779" s="224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25" t="s">
        <v>236</v>
      </c>
      <c r="AT779" s="225" t="s">
        <v>142</v>
      </c>
      <c r="AU779" s="225" t="s">
        <v>91</v>
      </c>
      <c r="AY779" s="18" t="s">
        <v>139</v>
      </c>
      <c r="BE779" s="226">
        <f>IF(N779="základní",J779,0)</f>
        <v>0</v>
      </c>
      <c r="BF779" s="226">
        <f>IF(N779="snížená",J779,0)</f>
        <v>0</v>
      </c>
      <c r="BG779" s="226">
        <f>IF(N779="zákl. přenesená",J779,0)</f>
        <v>0</v>
      </c>
      <c r="BH779" s="226">
        <f>IF(N779="sníž. přenesená",J779,0)</f>
        <v>0</v>
      </c>
      <c r="BI779" s="226">
        <f>IF(N779="nulová",J779,0)</f>
        <v>0</v>
      </c>
      <c r="BJ779" s="18" t="s">
        <v>89</v>
      </c>
      <c r="BK779" s="226">
        <f>ROUND(I779*H779,2)</f>
        <v>0</v>
      </c>
      <c r="BL779" s="18" t="s">
        <v>236</v>
      </c>
      <c r="BM779" s="225" t="s">
        <v>1115</v>
      </c>
    </row>
    <row r="780" s="2" customFormat="1">
      <c r="A780" s="40"/>
      <c r="B780" s="41"/>
      <c r="C780" s="42"/>
      <c r="D780" s="227" t="s">
        <v>148</v>
      </c>
      <c r="E780" s="42"/>
      <c r="F780" s="228" t="s">
        <v>1116</v>
      </c>
      <c r="G780" s="42"/>
      <c r="H780" s="42"/>
      <c r="I780" s="229"/>
      <c r="J780" s="42"/>
      <c r="K780" s="42"/>
      <c r="L780" s="46"/>
      <c r="M780" s="230"/>
      <c r="N780" s="231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8" t="s">
        <v>148</v>
      </c>
      <c r="AU780" s="18" t="s">
        <v>91</v>
      </c>
    </row>
    <row r="781" s="2" customFormat="1">
      <c r="A781" s="40"/>
      <c r="B781" s="41"/>
      <c r="C781" s="42"/>
      <c r="D781" s="234" t="s">
        <v>461</v>
      </c>
      <c r="E781" s="42"/>
      <c r="F781" s="266" t="s">
        <v>1081</v>
      </c>
      <c r="G781" s="42"/>
      <c r="H781" s="42"/>
      <c r="I781" s="229"/>
      <c r="J781" s="42"/>
      <c r="K781" s="42"/>
      <c r="L781" s="46"/>
      <c r="M781" s="230"/>
      <c r="N781" s="231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8" t="s">
        <v>461</v>
      </c>
      <c r="AU781" s="18" t="s">
        <v>91</v>
      </c>
    </row>
    <row r="782" s="13" customFormat="1">
      <c r="A782" s="13"/>
      <c r="B782" s="232"/>
      <c r="C782" s="233"/>
      <c r="D782" s="234" t="s">
        <v>150</v>
      </c>
      <c r="E782" s="235" t="s">
        <v>44</v>
      </c>
      <c r="F782" s="236" t="s">
        <v>1117</v>
      </c>
      <c r="G782" s="233"/>
      <c r="H782" s="237">
        <v>4.7000000000000002</v>
      </c>
      <c r="I782" s="238"/>
      <c r="J782" s="233"/>
      <c r="K782" s="233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150</v>
      </c>
      <c r="AU782" s="243" t="s">
        <v>91</v>
      </c>
      <c r="AV782" s="13" t="s">
        <v>91</v>
      </c>
      <c r="AW782" s="13" t="s">
        <v>42</v>
      </c>
      <c r="AX782" s="13" t="s">
        <v>89</v>
      </c>
      <c r="AY782" s="243" t="s">
        <v>139</v>
      </c>
    </row>
    <row r="783" s="2" customFormat="1" ht="37.8" customHeight="1">
      <c r="A783" s="40"/>
      <c r="B783" s="41"/>
      <c r="C783" s="213" t="s">
        <v>1118</v>
      </c>
      <c r="D783" s="213" t="s">
        <v>142</v>
      </c>
      <c r="E783" s="214" t="s">
        <v>1119</v>
      </c>
      <c r="F783" s="215" t="s">
        <v>1120</v>
      </c>
      <c r="G783" s="216" t="s">
        <v>197</v>
      </c>
      <c r="H783" s="217">
        <v>68.599999999999994</v>
      </c>
      <c r="I783" s="218"/>
      <c r="J783" s="219">
        <f>ROUND(I783*H783,2)</f>
        <v>0</v>
      </c>
      <c r="K783" s="220"/>
      <c r="L783" s="46"/>
      <c r="M783" s="221" t="s">
        <v>44</v>
      </c>
      <c r="N783" s="222" t="s">
        <v>53</v>
      </c>
      <c r="O783" s="86"/>
      <c r="P783" s="223">
        <f>O783*H783</f>
        <v>0</v>
      </c>
      <c r="Q783" s="223">
        <v>0.00297</v>
      </c>
      <c r="R783" s="223">
        <f>Q783*H783</f>
        <v>0.20374199999999998</v>
      </c>
      <c r="S783" s="223">
        <v>0</v>
      </c>
      <c r="T783" s="224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25" t="s">
        <v>236</v>
      </c>
      <c r="AT783" s="225" t="s">
        <v>142</v>
      </c>
      <c r="AU783" s="225" t="s">
        <v>91</v>
      </c>
      <c r="AY783" s="18" t="s">
        <v>139</v>
      </c>
      <c r="BE783" s="226">
        <f>IF(N783="základní",J783,0)</f>
        <v>0</v>
      </c>
      <c r="BF783" s="226">
        <f>IF(N783="snížená",J783,0)</f>
        <v>0</v>
      </c>
      <c r="BG783" s="226">
        <f>IF(N783="zákl. přenesená",J783,0)</f>
        <v>0</v>
      </c>
      <c r="BH783" s="226">
        <f>IF(N783="sníž. přenesená",J783,0)</f>
        <v>0</v>
      </c>
      <c r="BI783" s="226">
        <f>IF(N783="nulová",J783,0)</f>
        <v>0</v>
      </c>
      <c r="BJ783" s="18" t="s">
        <v>89</v>
      </c>
      <c r="BK783" s="226">
        <f>ROUND(I783*H783,2)</f>
        <v>0</v>
      </c>
      <c r="BL783" s="18" t="s">
        <v>236</v>
      </c>
      <c r="BM783" s="225" t="s">
        <v>1121</v>
      </c>
    </row>
    <row r="784" s="2" customFormat="1">
      <c r="A784" s="40"/>
      <c r="B784" s="41"/>
      <c r="C784" s="42"/>
      <c r="D784" s="227" t="s">
        <v>148</v>
      </c>
      <c r="E784" s="42"/>
      <c r="F784" s="228" t="s">
        <v>1122</v>
      </c>
      <c r="G784" s="42"/>
      <c r="H784" s="42"/>
      <c r="I784" s="229"/>
      <c r="J784" s="42"/>
      <c r="K784" s="42"/>
      <c r="L784" s="46"/>
      <c r="M784" s="230"/>
      <c r="N784" s="231"/>
      <c r="O784" s="86"/>
      <c r="P784" s="86"/>
      <c r="Q784" s="86"/>
      <c r="R784" s="86"/>
      <c r="S784" s="86"/>
      <c r="T784" s="87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T784" s="18" t="s">
        <v>148</v>
      </c>
      <c r="AU784" s="18" t="s">
        <v>91</v>
      </c>
    </row>
    <row r="785" s="2" customFormat="1">
      <c r="A785" s="40"/>
      <c r="B785" s="41"/>
      <c r="C785" s="42"/>
      <c r="D785" s="234" t="s">
        <v>461</v>
      </c>
      <c r="E785" s="42"/>
      <c r="F785" s="266" t="s">
        <v>1123</v>
      </c>
      <c r="G785" s="42"/>
      <c r="H785" s="42"/>
      <c r="I785" s="229"/>
      <c r="J785" s="42"/>
      <c r="K785" s="42"/>
      <c r="L785" s="46"/>
      <c r="M785" s="230"/>
      <c r="N785" s="231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8" t="s">
        <v>461</v>
      </c>
      <c r="AU785" s="18" t="s">
        <v>91</v>
      </c>
    </row>
    <row r="786" s="15" customFormat="1">
      <c r="A786" s="15"/>
      <c r="B786" s="267"/>
      <c r="C786" s="268"/>
      <c r="D786" s="234" t="s">
        <v>150</v>
      </c>
      <c r="E786" s="269" t="s">
        <v>44</v>
      </c>
      <c r="F786" s="270" t="s">
        <v>976</v>
      </c>
      <c r="G786" s="268"/>
      <c r="H786" s="269" t="s">
        <v>44</v>
      </c>
      <c r="I786" s="271"/>
      <c r="J786" s="268"/>
      <c r="K786" s="268"/>
      <c r="L786" s="272"/>
      <c r="M786" s="273"/>
      <c r="N786" s="274"/>
      <c r="O786" s="274"/>
      <c r="P786" s="274"/>
      <c r="Q786" s="274"/>
      <c r="R786" s="274"/>
      <c r="S786" s="274"/>
      <c r="T786" s="27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76" t="s">
        <v>150</v>
      </c>
      <c r="AU786" s="276" t="s">
        <v>91</v>
      </c>
      <c r="AV786" s="15" t="s">
        <v>89</v>
      </c>
      <c r="AW786" s="15" t="s">
        <v>42</v>
      </c>
      <c r="AX786" s="15" t="s">
        <v>82</v>
      </c>
      <c r="AY786" s="276" t="s">
        <v>139</v>
      </c>
    </row>
    <row r="787" s="13" customFormat="1">
      <c r="A787" s="13"/>
      <c r="B787" s="232"/>
      <c r="C787" s="233"/>
      <c r="D787" s="234" t="s">
        <v>150</v>
      </c>
      <c r="E787" s="235" t="s">
        <v>44</v>
      </c>
      <c r="F787" s="236" t="s">
        <v>1124</v>
      </c>
      <c r="G787" s="233"/>
      <c r="H787" s="237">
        <v>68.599999999999994</v>
      </c>
      <c r="I787" s="238"/>
      <c r="J787" s="233"/>
      <c r="K787" s="233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150</v>
      </c>
      <c r="AU787" s="243" t="s">
        <v>91</v>
      </c>
      <c r="AV787" s="13" t="s">
        <v>91</v>
      </c>
      <c r="AW787" s="13" t="s">
        <v>42</v>
      </c>
      <c r="AX787" s="13" t="s">
        <v>89</v>
      </c>
      <c r="AY787" s="243" t="s">
        <v>139</v>
      </c>
    </row>
    <row r="788" s="2" customFormat="1" ht="37.8" customHeight="1">
      <c r="A788" s="40"/>
      <c r="B788" s="41"/>
      <c r="C788" s="213" t="s">
        <v>1125</v>
      </c>
      <c r="D788" s="213" t="s">
        <v>142</v>
      </c>
      <c r="E788" s="214" t="s">
        <v>1126</v>
      </c>
      <c r="F788" s="215" t="s">
        <v>1127</v>
      </c>
      <c r="G788" s="216" t="s">
        <v>197</v>
      </c>
      <c r="H788" s="217">
        <v>137.19999999999999</v>
      </c>
      <c r="I788" s="218"/>
      <c r="J788" s="219">
        <f>ROUND(I788*H788,2)</f>
        <v>0</v>
      </c>
      <c r="K788" s="220"/>
      <c r="L788" s="46"/>
      <c r="M788" s="221" t="s">
        <v>44</v>
      </c>
      <c r="N788" s="222" t="s">
        <v>53</v>
      </c>
      <c r="O788" s="86"/>
      <c r="P788" s="223">
        <f>O788*H788</f>
        <v>0</v>
      </c>
      <c r="Q788" s="223">
        <v>0.0059100000000000003</v>
      </c>
      <c r="R788" s="223">
        <f>Q788*H788</f>
        <v>0.81085200000000002</v>
      </c>
      <c r="S788" s="223">
        <v>0</v>
      </c>
      <c r="T788" s="224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25" t="s">
        <v>236</v>
      </c>
      <c r="AT788" s="225" t="s">
        <v>142</v>
      </c>
      <c r="AU788" s="225" t="s">
        <v>91</v>
      </c>
      <c r="AY788" s="18" t="s">
        <v>139</v>
      </c>
      <c r="BE788" s="226">
        <f>IF(N788="základní",J788,0)</f>
        <v>0</v>
      </c>
      <c r="BF788" s="226">
        <f>IF(N788="snížená",J788,0)</f>
        <v>0</v>
      </c>
      <c r="BG788" s="226">
        <f>IF(N788="zákl. přenesená",J788,0)</f>
        <v>0</v>
      </c>
      <c r="BH788" s="226">
        <f>IF(N788="sníž. přenesená",J788,0)</f>
        <v>0</v>
      </c>
      <c r="BI788" s="226">
        <f>IF(N788="nulová",J788,0)</f>
        <v>0</v>
      </c>
      <c r="BJ788" s="18" t="s">
        <v>89</v>
      </c>
      <c r="BK788" s="226">
        <f>ROUND(I788*H788,2)</f>
        <v>0</v>
      </c>
      <c r="BL788" s="18" t="s">
        <v>236</v>
      </c>
      <c r="BM788" s="225" t="s">
        <v>1128</v>
      </c>
    </row>
    <row r="789" s="2" customFormat="1">
      <c r="A789" s="40"/>
      <c r="B789" s="41"/>
      <c r="C789" s="42"/>
      <c r="D789" s="227" t="s">
        <v>148</v>
      </c>
      <c r="E789" s="42"/>
      <c r="F789" s="228" t="s">
        <v>1129</v>
      </c>
      <c r="G789" s="42"/>
      <c r="H789" s="42"/>
      <c r="I789" s="229"/>
      <c r="J789" s="42"/>
      <c r="K789" s="42"/>
      <c r="L789" s="46"/>
      <c r="M789" s="230"/>
      <c r="N789" s="231"/>
      <c r="O789" s="86"/>
      <c r="P789" s="86"/>
      <c r="Q789" s="86"/>
      <c r="R789" s="86"/>
      <c r="S789" s="86"/>
      <c r="T789" s="87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T789" s="18" t="s">
        <v>148</v>
      </c>
      <c r="AU789" s="18" t="s">
        <v>91</v>
      </c>
    </row>
    <row r="790" s="2" customFormat="1">
      <c r="A790" s="40"/>
      <c r="B790" s="41"/>
      <c r="C790" s="42"/>
      <c r="D790" s="234" t="s">
        <v>461</v>
      </c>
      <c r="E790" s="42"/>
      <c r="F790" s="266" t="s">
        <v>1130</v>
      </c>
      <c r="G790" s="42"/>
      <c r="H790" s="42"/>
      <c r="I790" s="229"/>
      <c r="J790" s="42"/>
      <c r="K790" s="42"/>
      <c r="L790" s="46"/>
      <c r="M790" s="230"/>
      <c r="N790" s="231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8" t="s">
        <v>461</v>
      </c>
      <c r="AU790" s="18" t="s">
        <v>91</v>
      </c>
    </row>
    <row r="791" s="15" customFormat="1">
      <c r="A791" s="15"/>
      <c r="B791" s="267"/>
      <c r="C791" s="268"/>
      <c r="D791" s="234" t="s">
        <v>150</v>
      </c>
      <c r="E791" s="269" t="s">
        <v>44</v>
      </c>
      <c r="F791" s="270" t="s">
        <v>978</v>
      </c>
      <c r="G791" s="268"/>
      <c r="H791" s="269" t="s">
        <v>44</v>
      </c>
      <c r="I791" s="271"/>
      <c r="J791" s="268"/>
      <c r="K791" s="268"/>
      <c r="L791" s="272"/>
      <c r="M791" s="273"/>
      <c r="N791" s="274"/>
      <c r="O791" s="274"/>
      <c r="P791" s="274"/>
      <c r="Q791" s="274"/>
      <c r="R791" s="274"/>
      <c r="S791" s="274"/>
      <c r="T791" s="27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76" t="s">
        <v>150</v>
      </c>
      <c r="AU791" s="276" t="s">
        <v>91</v>
      </c>
      <c r="AV791" s="15" t="s">
        <v>89</v>
      </c>
      <c r="AW791" s="15" t="s">
        <v>42</v>
      </c>
      <c r="AX791" s="15" t="s">
        <v>82</v>
      </c>
      <c r="AY791" s="276" t="s">
        <v>139</v>
      </c>
    </row>
    <row r="792" s="13" customFormat="1">
      <c r="A792" s="13"/>
      <c r="B792" s="232"/>
      <c r="C792" s="233"/>
      <c r="D792" s="234" t="s">
        <v>150</v>
      </c>
      <c r="E792" s="235" t="s">
        <v>44</v>
      </c>
      <c r="F792" s="236" t="s">
        <v>1124</v>
      </c>
      <c r="G792" s="233"/>
      <c r="H792" s="237">
        <v>68.599999999999994</v>
      </c>
      <c r="I792" s="238"/>
      <c r="J792" s="233"/>
      <c r="K792" s="233"/>
      <c r="L792" s="239"/>
      <c r="M792" s="240"/>
      <c r="N792" s="241"/>
      <c r="O792" s="241"/>
      <c r="P792" s="241"/>
      <c r="Q792" s="241"/>
      <c r="R792" s="241"/>
      <c r="S792" s="241"/>
      <c r="T792" s="24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3" t="s">
        <v>150</v>
      </c>
      <c r="AU792" s="243" t="s">
        <v>91</v>
      </c>
      <c r="AV792" s="13" t="s">
        <v>91</v>
      </c>
      <c r="AW792" s="13" t="s">
        <v>42</v>
      </c>
      <c r="AX792" s="13" t="s">
        <v>82</v>
      </c>
      <c r="AY792" s="243" t="s">
        <v>139</v>
      </c>
    </row>
    <row r="793" s="15" customFormat="1">
      <c r="A793" s="15"/>
      <c r="B793" s="267"/>
      <c r="C793" s="268"/>
      <c r="D793" s="234" t="s">
        <v>150</v>
      </c>
      <c r="E793" s="269" t="s">
        <v>44</v>
      </c>
      <c r="F793" s="270" t="s">
        <v>980</v>
      </c>
      <c r="G793" s="268"/>
      <c r="H793" s="269" t="s">
        <v>44</v>
      </c>
      <c r="I793" s="271"/>
      <c r="J793" s="268"/>
      <c r="K793" s="268"/>
      <c r="L793" s="272"/>
      <c r="M793" s="273"/>
      <c r="N793" s="274"/>
      <c r="O793" s="274"/>
      <c r="P793" s="274"/>
      <c r="Q793" s="274"/>
      <c r="R793" s="274"/>
      <c r="S793" s="274"/>
      <c r="T793" s="27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76" t="s">
        <v>150</v>
      </c>
      <c r="AU793" s="276" t="s">
        <v>91</v>
      </c>
      <c r="AV793" s="15" t="s">
        <v>89</v>
      </c>
      <c r="AW793" s="15" t="s">
        <v>42</v>
      </c>
      <c r="AX793" s="15" t="s">
        <v>82</v>
      </c>
      <c r="AY793" s="276" t="s">
        <v>139</v>
      </c>
    </row>
    <row r="794" s="13" customFormat="1">
      <c r="A794" s="13"/>
      <c r="B794" s="232"/>
      <c r="C794" s="233"/>
      <c r="D794" s="234" t="s">
        <v>150</v>
      </c>
      <c r="E794" s="235" t="s">
        <v>44</v>
      </c>
      <c r="F794" s="236" t="s">
        <v>1124</v>
      </c>
      <c r="G794" s="233"/>
      <c r="H794" s="237">
        <v>68.599999999999994</v>
      </c>
      <c r="I794" s="238"/>
      <c r="J794" s="233"/>
      <c r="K794" s="233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150</v>
      </c>
      <c r="AU794" s="243" t="s">
        <v>91</v>
      </c>
      <c r="AV794" s="13" t="s">
        <v>91</v>
      </c>
      <c r="AW794" s="13" t="s">
        <v>42</v>
      </c>
      <c r="AX794" s="13" t="s">
        <v>82</v>
      </c>
      <c r="AY794" s="243" t="s">
        <v>139</v>
      </c>
    </row>
    <row r="795" s="14" customFormat="1">
      <c r="A795" s="14"/>
      <c r="B795" s="255"/>
      <c r="C795" s="256"/>
      <c r="D795" s="234" t="s">
        <v>150</v>
      </c>
      <c r="E795" s="257" t="s">
        <v>44</v>
      </c>
      <c r="F795" s="258" t="s">
        <v>167</v>
      </c>
      <c r="G795" s="256"/>
      <c r="H795" s="259">
        <v>137.19999999999999</v>
      </c>
      <c r="I795" s="260"/>
      <c r="J795" s="256"/>
      <c r="K795" s="256"/>
      <c r="L795" s="261"/>
      <c r="M795" s="262"/>
      <c r="N795" s="263"/>
      <c r="O795" s="263"/>
      <c r="P795" s="263"/>
      <c r="Q795" s="263"/>
      <c r="R795" s="263"/>
      <c r="S795" s="263"/>
      <c r="T795" s="26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5" t="s">
        <v>150</v>
      </c>
      <c r="AU795" s="265" t="s">
        <v>91</v>
      </c>
      <c r="AV795" s="14" t="s">
        <v>146</v>
      </c>
      <c r="AW795" s="14" t="s">
        <v>42</v>
      </c>
      <c r="AX795" s="14" t="s">
        <v>89</v>
      </c>
      <c r="AY795" s="265" t="s">
        <v>139</v>
      </c>
    </row>
    <row r="796" s="2" customFormat="1" ht="37.8" customHeight="1">
      <c r="A796" s="40"/>
      <c r="B796" s="41"/>
      <c r="C796" s="213" t="s">
        <v>1131</v>
      </c>
      <c r="D796" s="213" t="s">
        <v>142</v>
      </c>
      <c r="E796" s="214" t="s">
        <v>1132</v>
      </c>
      <c r="F796" s="215" t="s">
        <v>1133</v>
      </c>
      <c r="G796" s="216" t="s">
        <v>197</v>
      </c>
      <c r="H796" s="217">
        <v>1.8</v>
      </c>
      <c r="I796" s="218"/>
      <c r="J796" s="219">
        <f>ROUND(I796*H796,2)</f>
        <v>0</v>
      </c>
      <c r="K796" s="220"/>
      <c r="L796" s="46"/>
      <c r="M796" s="221" t="s">
        <v>44</v>
      </c>
      <c r="N796" s="222" t="s">
        <v>53</v>
      </c>
      <c r="O796" s="86"/>
      <c r="P796" s="223">
        <f>O796*H796</f>
        <v>0</v>
      </c>
      <c r="Q796" s="223">
        <v>0.00297</v>
      </c>
      <c r="R796" s="223">
        <f>Q796*H796</f>
        <v>0.0053460000000000001</v>
      </c>
      <c r="S796" s="223">
        <v>0</v>
      </c>
      <c r="T796" s="224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25" t="s">
        <v>236</v>
      </c>
      <c r="AT796" s="225" t="s">
        <v>142</v>
      </c>
      <c r="AU796" s="225" t="s">
        <v>91</v>
      </c>
      <c r="AY796" s="18" t="s">
        <v>139</v>
      </c>
      <c r="BE796" s="226">
        <f>IF(N796="základní",J796,0)</f>
        <v>0</v>
      </c>
      <c r="BF796" s="226">
        <f>IF(N796="snížená",J796,0)</f>
        <v>0</v>
      </c>
      <c r="BG796" s="226">
        <f>IF(N796="zákl. přenesená",J796,0)</f>
        <v>0</v>
      </c>
      <c r="BH796" s="226">
        <f>IF(N796="sníž. přenesená",J796,0)</f>
        <v>0</v>
      </c>
      <c r="BI796" s="226">
        <f>IF(N796="nulová",J796,0)</f>
        <v>0</v>
      </c>
      <c r="BJ796" s="18" t="s">
        <v>89</v>
      </c>
      <c r="BK796" s="226">
        <f>ROUND(I796*H796,2)</f>
        <v>0</v>
      </c>
      <c r="BL796" s="18" t="s">
        <v>236</v>
      </c>
      <c r="BM796" s="225" t="s">
        <v>1134</v>
      </c>
    </row>
    <row r="797" s="2" customFormat="1">
      <c r="A797" s="40"/>
      <c r="B797" s="41"/>
      <c r="C797" s="42"/>
      <c r="D797" s="227" t="s">
        <v>148</v>
      </c>
      <c r="E797" s="42"/>
      <c r="F797" s="228" t="s">
        <v>1135</v>
      </c>
      <c r="G797" s="42"/>
      <c r="H797" s="42"/>
      <c r="I797" s="229"/>
      <c r="J797" s="42"/>
      <c r="K797" s="42"/>
      <c r="L797" s="46"/>
      <c r="M797" s="230"/>
      <c r="N797" s="231"/>
      <c r="O797" s="86"/>
      <c r="P797" s="86"/>
      <c r="Q797" s="86"/>
      <c r="R797" s="86"/>
      <c r="S797" s="86"/>
      <c r="T797" s="87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8" t="s">
        <v>148</v>
      </c>
      <c r="AU797" s="18" t="s">
        <v>91</v>
      </c>
    </row>
    <row r="798" s="2" customFormat="1">
      <c r="A798" s="40"/>
      <c r="B798" s="41"/>
      <c r="C798" s="42"/>
      <c r="D798" s="234" t="s">
        <v>461</v>
      </c>
      <c r="E798" s="42"/>
      <c r="F798" s="266" t="s">
        <v>1123</v>
      </c>
      <c r="G798" s="42"/>
      <c r="H798" s="42"/>
      <c r="I798" s="229"/>
      <c r="J798" s="42"/>
      <c r="K798" s="42"/>
      <c r="L798" s="46"/>
      <c r="M798" s="230"/>
      <c r="N798" s="231"/>
      <c r="O798" s="86"/>
      <c r="P798" s="86"/>
      <c r="Q798" s="86"/>
      <c r="R798" s="86"/>
      <c r="S798" s="86"/>
      <c r="T798" s="87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T798" s="18" t="s">
        <v>461</v>
      </c>
      <c r="AU798" s="18" t="s">
        <v>91</v>
      </c>
    </row>
    <row r="799" s="15" customFormat="1">
      <c r="A799" s="15"/>
      <c r="B799" s="267"/>
      <c r="C799" s="268"/>
      <c r="D799" s="234" t="s">
        <v>150</v>
      </c>
      <c r="E799" s="269" t="s">
        <v>44</v>
      </c>
      <c r="F799" s="270" t="s">
        <v>976</v>
      </c>
      <c r="G799" s="268"/>
      <c r="H799" s="269" t="s">
        <v>44</v>
      </c>
      <c r="I799" s="271"/>
      <c r="J799" s="268"/>
      <c r="K799" s="268"/>
      <c r="L799" s="272"/>
      <c r="M799" s="273"/>
      <c r="N799" s="274"/>
      <c r="O799" s="274"/>
      <c r="P799" s="274"/>
      <c r="Q799" s="274"/>
      <c r="R799" s="274"/>
      <c r="S799" s="274"/>
      <c r="T799" s="27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76" t="s">
        <v>150</v>
      </c>
      <c r="AU799" s="276" t="s">
        <v>91</v>
      </c>
      <c r="AV799" s="15" t="s">
        <v>89</v>
      </c>
      <c r="AW799" s="15" t="s">
        <v>42</v>
      </c>
      <c r="AX799" s="15" t="s">
        <v>82</v>
      </c>
      <c r="AY799" s="276" t="s">
        <v>139</v>
      </c>
    </row>
    <row r="800" s="13" customFormat="1">
      <c r="A800" s="13"/>
      <c r="B800" s="232"/>
      <c r="C800" s="233"/>
      <c r="D800" s="234" t="s">
        <v>150</v>
      </c>
      <c r="E800" s="235" t="s">
        <v>44</v>
      </c>
      <c r="F800" s="236" t="s">
        <v>1136</v>
      </c>
      <c r="G800" s="233"/>
      <c r="H800" s="237">
        <v>1.8</v>
      </c>
      <c r="I800" s="238"/>
      <c r="J800" s="233"/>
      <c r="K800" s="233"/>
      <c r="L800" s="239"/>
      <c r="M800" s="240"/>
      <c r="N800" s="241"/>
      <c r="O800" s="241"/>
      <c r="P800" s="241"/>
      <c r="Q800" s="241"/>
      <c r="R800" s="241"/>
      <c r="S800" s="241"/>
      <c r="T800" s="24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3" t="s">
        <v>150</v>
      </c>
      <c r="AU800" s="243" t="s">
        <v>91</v>
      </c>
      <c r="AV800" s="13" t="s">
        <v>91</v>
      </c>
      <c r="AW800" s="13" t="s">
        <v>42</v>
      </c>
      <c r="AX800" s="13" t="s">
        <v>89</v>
      </c>
      <c r="AY800" s="243" t="s">
        <v>139</v>
      </c>
    </row>
    <row r="801" s="2" customFormat="1" ht="37.8" customHeight="1">
      <c r="A801" s="40"/>
      <c r="B801" s="41"/>
      <c r="C801" s="213" t="s">
        <v>1137</v>
      </c>
      <c r="D801" s="213" t="s">
        <v>142</v>
      </c>
      <c r="E801" s="214" t="s">
        <v>1138</v>
      </c>
      <c r="F801" s="215" t="s">
        <v>1139</v>
      </c>
      <c r="G801" s="216" t="s">
        <v>197</v>
      </c>
      <c r="H801" s="217">
        <v>3.6000000000000001</v>
      </c>
      <c r="I801" s="218"/>
      <c r="J801" s="219">
        <f>ROUND(I801*H801,2)</f>
        <v>0</v>
      </c>
      <c r="K801" s="220"/>
      <c r="L801" s="46"/>
      <c r="M801" s="221" t="s">
        <v>44</v>
      </c>
      <c r="N801" s="222" t="s">
        <v>53</v>
      </c>
      <c r="O801" s="86"/>
      <c r="P801" s="223">
        <f>O801*H801</f>
        <v>0</v>
      </c>
      <c r="Q801" s="223">
        <v>0.0059100000000000003</v>
      </c>
      <c r="R801" s="223">
        <f>Q801*H801</f>
        <v>0.021276000000000003</v>
      </c>
      <c r="S801" s="223">
        <v>0</v>
      </c>
      <c r="T801" s="224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25" t="s">
        <v>236</v>
      </c>
      <c r="AT801" s="225" t="s">
        <v>142</v>
      </c>
      <c r="AU801" s="225" t="s">
        <v>91</v>
      </c>
      <c r="AY801" s="18" t="s">
        <v>139</v>
      </c>
      <c r="BE801" s="226">
        <f>IF(N801="základní",J801,0)</f>
        <v>0</v>
      </c>
      <c r="BF801" s="226">
        <f>IF(N801="snížená",J801,0)</f>
        <v>0</v>
      </c>
      <c r="BG801" s="226">
        <f>IF(N801="zákl. přenesená",J801,0)</f>
        <v>0</v>
      </c>
      <c r="BH801" s="226">
        <f>IF(N801="sníž. přenesená",J801,0)</f>
        <v>0</v>
      </c>
      <c r="BI801" s="226">
        <f>IF(N801="nulová",J801,0)</f>
        <v>0</v>
      </c>
      <c r="BJ801" s="18" t="s">
        <v>89</v>
      </c>
      <c r="BK801" s="226">
        <f>ROUND(I801*H801,2)</f>
        <v>0</v>
      </c>
      <c r="BL801" s="18" t="s">
        <v>236</v>
      </c>
      <c r="BM801" s="225" t="s">
        <v>1140</v>
      </c>
    </row>
    <row r="802" s="2" customFormat="1">
      <c r="A802" s="40"/>
      <c r="B802" s="41"/>
      <c r="C802" s="42"/>
      <c r="D802" s="227" t="s">
        <v>148</v>
      </c>
      <c r="E802" s="42"/>
      <c r="F802" s="228" t="s">
        <v>1141</v>
      </c>
      <c r="G802" s="42"/>
      <c r="H802" s="42"/>
      <c r="I802" s="229"/>
      <c r="J802" s="42"/>
      <c r="K802" s="42"/>
      <c r="L802" s="46"/>
      <c r="M802" s="230"/>
      <c r="N802" s="231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8" t="s">
        <v>148</v>
      </c>
      <c r="AU802" s="18" t="s">
        <v>91</v>
      </c>
    </row>
    <row r="803" s="2" customFormat="1">
      <c r="A803" s="40"/>
      <c r="B803" s="41"/>
      <c r="C803" s="42"/>
      <c r="D803" s="234" t="s">
        <v>461</v>
      </c>
      <c r="E803" s="42"/>
      <c r="F803" s="266" t="s">
        <v>1142</v>
      </c>
      <c r="G803" s="42"/>
      <c r="H803" s="42"/>
      <c r="I803" s="229"/>
      <c r="J803" s="42"/>
      <c r="K803" s="42"/>
      <c r="L803" s="46"/>
      <c r="M803" s="230"/>
      <c r="N803" s="231"/>
      <c r="O803" s="86"/>
      <c r="P803" s="86"/>
      <c r="Q803" s="86"/>
      <c r="R803" s="86"/>
      <c r="S803" s="86"/>
      <c r="T803" s="87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T803" s="18" t="s">
        <v>461</v>
      </c>
      <c r="AU803" s="18" t="s">
        <v>91</v>
      </c>
    </row>
    <row r="804" s="15" customFormat="1">
      <c r="A804" s="15"/>
      <c r="B804" s="267"/>
      <c r="C804" s="268"/>
      <c r="D804" s="234" t="s">
        <v>150</v>
      </c>
      <c r="E804" s="269" t="s">
        <v>44</v>
      </c>
      <c r="F804" s="270" t="s">
        <v>978</v>
      </c>
      <c r="G804" s="268"/>
      <c r="H804" s="269" t="s">
        <v>44</v>
      </c>
      <c r="I804" s="271"/>
      <c r="J804" s="268"/>
      <c r="K804" s="268"/>
      <c r="L804" s="272"/>
      <c r="M804" s="273"/>
      <c r="N804" s="274"/>
      <c r="O804" s="274"/>
      <c r="P804" s="274"/>
      <c r="Q804" s="274"/>
      <c r="R804" s="274"/>
      <c r="S804" s="274"/>
      <c r="T804" s="27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76" t="s">
        <v>150</v>
      </c>
      <c r="AU804" s="276" t="s">
        <v>91</v>
      </c>
      <c r="AV804" s="15" t="s">
        <v>89</v>
      </c>
      <c r="AW804" s="15" t="s">
        <v>42</v>
      </c>
      <c r="AX804" s="15" t="s">
        <v>82</v>
      </c>
      <c r="AY804" s="276" t="s">
        <v>139</v>
      </c>
    </row>
    <row r="805" s="13" customFormat="1">
      <c r="A805" s="13"/>
      <c r="B805" s="232"/>
      <c r="C805" s="233"/>
      <c r="D805" s="234" t="s">
        <v>150</v>
      </c>
      <c r="E805" s="235" t="s">
        <v>44</v>
      </c>
      <c r="F805" s="236" t="s">
        <v>1136</v>
      </c>
      <c r="G805" s="233"/>
      <c r="H805" s="237">
        <v>1.8</v>
      </c>
      <c r="I805" s="238"/>
      <c r="J805" s="233"/>
      <c r="K805" s="233"/>
      <c r="L805" s="239"/>
      <c r="M805" s="240"/>
      <c r="N805" s="241"/>
      <c r="O805" s="241"/>
      <c r="P805" s="241"/>
      <c r="Q805" s="241"/>
      <c r="R805" s="241"/>
      <c r="S805" s="241"/>
      <c r="T805" s="24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3" t="s">
        <v>150</v>
      </c>
      <c r="AU805" s="243" t="s">
        <v>91</v>
      </c>
      <c r="AV805" s="13" t="s">
        <v>91</v>
      </c>
      <c r="AW805" s="13" t="s">
        <v>42</v>
      </c>
      <c r="AX805" s="13" t="s">
        <v>82</v>
      </c>
      <c r="AY805" s="243" t="s">
        <v>139</v>
      </c>
    </row>
    <row r="806" s="15" customFormat="1">
      <c r="A806" s="15"/>
      <c r="B806" s="267"/>
      <c r="C806" s="268"/>
      <c r="D806" s="234" t="s">
        <v>150</v>
      </c>
      <c r="E806" s="269" t="s">
        <v>44</v>
      </c>
      <c r="F806" s="270" t="s">
        <v>980</v>
      </c>
      <c r="G806" s="268"/>
      <c r="H806" s="269" t="s">
        <v>44</v>
      </c>
      <c r="I806" s="271"/>
      <c r="J806" s="268"/>
      <c r="K806" s="268"/>
      <c r="L806" s="272"/>
      <c r="M806" s="273"/>
      <c r="N806" s="274"/>
      <c r="O806" s="274"/>
      <c r="P806" s="274"/>
      <c r="Q806" s="274"/>
      <c r="R806" s="274"/>
      <c r="S806" s="274"/>
      <c r="T806" s="27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76" t="s">
        <v>150</v>
      </c>
      <c r="AU806" s="276" t="s">
        <v>91</v>
      </c>
      <c r="AV806" s="15" t="s">
        <v>89</v>
      </c>
      <c r="AW806" s="15" t="s">
        <v>42</v>
      </c>
      <c r="AX806" s="15" t="s">
        <v>82</v>
      </c>
      <c r="AY806" s="276" t="s">
        <v>139</v>
      </c>
    </row>
    <row r="807" s="13" customFormat="1">
      <c r="A807" s="13"/>
      <c r="B807" s="232"/>
      <c r="C807" s="233"/>
      <c r="D807" s="234" t="s">
        <v>150</v>
      </c>
      <c r="E807" s="235" t="s">
        <v>44</v>
      </c>
      <c r="F807" s="236" t="s">
        <v>1136</v>
      </c>
      <c r="G807" s="233"/>
      <c r="H807" s="237">
        <v>1.8</v>
      </c>
      <c r="I807" s="238"/>
      <c r="J807" s="233"/>
      <c r="K807" s="233"/>
      <c r="L807" s="239"/>
      <c r="M807" s="240"/>
      <c r="N807" s="241"/>
      <c r="O807" s="241"/>
      <c r="P807" s="241"/>
      <c r="Q807" s="241"/>
      <c r="R807" s="241"/>
      <c r="S807" s="241"/>
      <c r="T807" s="24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3" t="s">
        <v>150</v>
      </c>
      <c r="AU807" s="243" t="s">
        <v>91</v>
      </c>
      <c r="AV807" s="13" t="s">
        <v>91</v>
      </c>
      <c r="AW807" s="13" t="s">
        <v>42</v>
      </c>
      <c r="AX807" s="13" t="s">
        <v>82</v>
      </c>
      <c r="AY807" s="243" t="s">
        <v>139</v>
      </c>
    </row>
    <row r="808" s="14" customFormat="1">
      <c r="A808" s="14"/>
      <c r="B808" s="255"/>
      <c r="C808" s="256"/>
      <c r="D808" s="234" t="s">
        <v>150</v>
      </c>
      <c r="E808" s="257" t="s">
        <v>44</v>
      </c>
      <c r="F808" s="258" t="s">
        <v>167</v>
      </c>
      <c r="G808" s="256"/>
      <c r="H808" s="259">
        <v>3.6000000000000001</v>
      </c>
      <c r="I808" s="260"/>
      <c r="J808" s="256"/>
      <c r="K808" s="256"/>
      <c r="L808" s="261"/>
      <c r="M808" s="262"/>
      <c r="N808" s="263"/>
      <c r="O808" s="263"/>
      <c r="P808" s="263"/>
      <c r="Q808" s="263"/>
      <c r="R808" s="263"/>
      <c r="S808" s="263"/>
      <c r="T808" s="26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5" t="s">
        <v>150</v>
      </c>
      <c r="AU808" s="265" t="s">
        <v>91</v>
      </c>
      <c r="AV808" s="14" t="s">
        <v>146</v>
      </c>
      <c r="AW808" s="14" t="s">
        <v>42</v>
      </c>
      <c r="AX808" s="14" t="s">
        <v>89</v>
      </c>
      <c r="AY808" s="265" t="s">
        <v>139</v>
      </c>
    </row>
    <row r="809" s="2" customFormat="1" ht="37.8" customHeight="1">
      <c r="A809" s="40"/>
      <c r="B809" s="41"/>
      <c r="C809" s="213" t="s">
        <v>1143</v>
      </c>
      <c r="D809" s="213" t="s">
        <v>142</v>
      </c>
      <c r="E809" s="214" t="s">
        <v>1144</v>
      </c>
      <c r="F809" s="215" t="s">
        <v>1145</v>
      </c>
      <c r="G809" s="216" t="s">
        <v>197</v>
      </c>
      <c r="H809" s="217">
        <v>31.834</v>
      </c>
      <c r="I809" s="218"/>
      <c r="J809" s="219">
        <f>ROUND(I809*H809,2)</f>
        <v>0</v>
      </c>
      <c r="K809" s="220"/>
      <c r="L809" s="46"/>
      <c r="M809" s="221" t="s">
        <v>44</v>
      </c>
      <c r="N809" s="222" t="s">
        <v>53</v>
      </c>
      <c r="O809" s="86"/>
      <c r="P809" s="223">
        <f>O809*H809</f>
        <v>0</v>
      </c>
      <c r="Q809" s="223">
        <v>0.0042500000000000003</v>
      </c>
      <c r="R809" s="223">
        <f>Q809*H809</f>
        <v>0.13529450000000001</v>
      </c>
      <c r="S809" s="223">
        <v>0</v>
      </c>
      <c r="T809" s="224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25" t="s">
        <v>236</v>
      </c>
      <c r="AT809" s="225" t="s">
        <v>142</v>
      </c>
      <c r="AU809" s="225" t="s">
        <v>91</v>
      </c>
      <c r="AY809" s="18" t="s">
        <v>139</v>
      </c>
      <c r="BE809" s="226">
        <f>IF(N809="základní",J809,0)</f>
        <v>0</v>
      </c>
      <c r="BF809" s="226">
        <f>IF(N809="snížená",J809,0)</f>
        <v>0</v>
      </c>
      <c r="BG809" s="226">
        <f>IF(N809="zákl. přenesená",J809,0)</f>
        <v>0</v>
      </c>
      <c r="BH809" s="226">
        <f>IF(N809="sníž. přenesená",J809,0)</f>
        <v>0</v>
      </c>
      <c r="BI809" s="226">
        <f>IF(N809="nulová",J809,0)</f>
        <v>0</v>
      </c>
      <c r="BJ809" s="18" t="s">
        <v>89</v>
      </c>
      <c r="BK809" s="226">
        <f>ROUND(I809*H809,2)</f>
        <v>0</v>
      </c>
      <c r="BL809" s="18" t="s">
        <v>236</v>
      </c>
      <c r="BM809" s="225" t="s">
        <v>1146</v>
      </c>
    </row>
    <row r="810" s="2" customFormat="1">
      <c r="A810" s="40"/>
      <c r="B810" s="41"/>
      <c r="C810" s="42"/>
      <c r="D810" s="227" t="s">
        <v>148</v>
      </c>
      <c r="E810" s="42"/>
      <c r="F810" s="228" t="s">
        <v>1147</v>
      </c>
      <c r="G810" s="42"/>
      <c r="H810" s="42"/>
      <c r="I810" s="229"/>
      <c r="J810" s="42"/>
      <c r="K810" s="42"/>
      <c r="L810" s="46"/>
      <c r="M810" s="230"/>
      <c r="N810" s="231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8" t="s">
        <v>148</v>
      </c>
      <c r="AU810" s="18" t="s">
        <v>91</v>
      </c>
    </row>
    <row r="811" s="2" customFormat="1">
      <c r="A811" s="40"/>
      <c r="B811" s="41"/>
      <c r="C811" s="42"/>
      <c r="D811" s="234" t="s">
        <v>461</v>
      </c>
      <c r="E811" s="42"/>
      <c r="F811" s="266" t="s">
        <v>1081</v>
      </c>
      <c r="G811" s="42"/>
      <c r="H811" s="42"/>
      <c r="I811" s="229"/>
      <c r="J811" s="42"/>
      <c r="K811" s="42"/>
      <c r="L811" s="46"/>
      <c r="M811" s="230"/>
      <c r="N811" s="231"/>
      <c r="O811" s="86"/>
      <c r="P811" s="86"/>
      <c r="Q811" s="86"/>
      <c r="R811" s="86"/>
      <c r="S811" s="86"/>
      <c r="T811" s="87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T811" s="18" t="s">
        <v>461</v>
      </c>
      <c r="AU811" s="18" t="s">
        <v>91</v>
      </c>
    </row>
    <row r="812" s="13" customFormat="1">
      <c r="A812" s="13"/>
      <c r="B812" s="232"/>
      <c r="C812" s="233"/>
      <c r="D812" s="234" t="s">
        <v>150</v>
      </c>
      <c r="E812" s="235" t="s">
        <v>44</v>
      </c>
      <c r="F812" s="236" t="s">
        <v>1016</v>
      </c>
      <c r="G812" s="233"/>
      <c r="H812" s="237">
        <v>31.834</v>
      </c>
      <c r="I812" s="238"/>
      <c r="J812" s="233"/>
      <c r="K812" s="233"/>
      <c r="L812" s="239"/>
      <c r="M812" s="240"/>
      <c r="N812" s="241"/>
      <c r="O812" s="241"/>
      <c r="P812" s="241"/>
      <c r="Q812" s="241"/>
      <c r="R812" s="241"/>
      <c r="S812" s="241"/>
      <c r="T812" s="24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3" t="s">
        <v>150</v>
      </c>
      <c r="AU812" s="243" t="s">
        <v>91</v>
      </c>
      <c r="AV812" s="13" t="s">
        <v>91</v>
      </c>
      <c r="AW812" s="13" t="s">
        <v>42</v>
      </c>
      <c r="AX812" s="13" t="s">
        <v>89</v>
      </c>
      <c r="AY812" s="243" t="s">
        <v>139</v>
      </c>
    </row>
    <row r="813" s="2" customFormat="1" ht="37.8" customHeight="1">
      <c r="A813" s="40"/>
      <c r="B813" s="41"/>
      <c r="C813" s="213" t="s">
        <v>1148</v>
      </c>
      <c r="D813" s="213" t="s">
        <v>142</v>
      </c>
      <c r="E813" s="214" t="s">
        <v>1149</v>
      </c>
      <c r="F813" s="215" t="s">
        <v>1150</v>
      </c>
      <c r="G813" s="216" t="s">
        <v>197</v>
      </c>
      <c r="H813" s="217">
        <v>15.199999999999999</v>
      </c>
      <c r="I813" s="218"/>
      <c r="J813" s="219">
        <f>ROUND(I813*H813,2)</f>
        <v>0</v>
      </c>
      <c r="K813" s="220"/>
      <c r="L813" s="46"/>
      <c r="M813" s="221" t="s">
        <v>44</v>
      </c>
      <c r="N813" s="222" t="s">
        <v>53</v>
      </c>
      <c r="O813" s="86"/>
      <c r="P813" s="223">
        <f>O813*H813</f>
        <v>0</v>
      </c>
      <c r="Q813" s="223">
        <v>0.0056499999999999996</v>
      </c>
      <c r="R813" s="223">
        <f>Q813*H813</f>
        <v>0.085879999999999984</v>
      </c>
      <c r="S813" s="223">
        <v>0</v>
      </c>
      <c r="T813" s="224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25" t="s">
        <v>236</v>
      </c>
      <c r="AT813" s="225" t="s">
        <v>142</v>
      </c>
      <c r="AU813" s="225" t="s">
        <v>91</v>
      </c>
      <c r="AY813" s="18" t="s">
        <v>139</v>
      </c>
      <c r="BE813" s="226">
        <f>IF(N813="základní",J813,0)</f>
        <v>0</v>
      </c>
      <c r="BF813" s="226">
        <f>IF(N813="snížená",J813,0)</f>
        <v>0</v>
      </c>
      <c r="BG813" s="226">
        <f>IF(N813="zákl. přenesená",J813,0)</f>
        <v>0</v>
      </c>
      <c r="BH813" s="226">
        <f>IF(N813="sníž. přenesená",J813,0)</f>
        <v>0</v>
      </c>
      <c r="BI813" s="226">
        <f>IF(N813="nulová",J813,0)</f>
        <v>0</v>
      </c>
      <c r="BJ813" s="18" t="s">
        <v>89</v>
      </c>
      <c r="BK813" s="226">
        <f>ROUND(I813*H813,2)</f>
        <v>0</v>
      </c>
      <c r="BL813" s="18" t="s">
        <v>236</v>
      </c>
      <c r="BM813" s="225" t="s">
        <v>1151</v>
      </c>
    </row>
    <row r="814" s="2" customFormat="1">
      <c r="A814" s="40"/>
      <c r="B814" s="41"/>
      <c r="C814" s="42"/>
      <c r="D814" s="227" t="s">
        <v>148</v>
      </c>
      <c r="E814" s="42"/>
      <c r="F814" s="228" t="s">
        <v>1152</v>
      </c>
      <c r="G814" s="42"/>
      <c r="H814" s="42"/>
      <c r="I814" s="229"/>
      <c r="J814" s="42"/>
      <c r="K814" s="42"/>
      <c r="L814" s="46"/>
      <c r="M814" s="230"/>
      <c r="N814" s="231"/>
      <c r="O814" s="86"/>
      <c r="P814" s="86"/>
      <c r="Q814" s="86"/>
      <c r="R814" s="86"/>
      <c r="S814" s="86"/>
      <c r="T814" s="87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T814" s="18" t="s">
        <v>148</v>
      </c>
      <c r="AU814" s="18" t="s">
        <v>91</v>
      </c>
    </row>
    <row r="815" s="2" customFormat="1">
      <c r="A815" s="40"/>
      <c r="B815" s="41"/>
      <c r="C815" s="42"/>
      <c r="D815" s="234" t="s">
        <v>461</v>
      </c>
      <c r="E815" s="42"/>
      <c r="F815" s="266" t="s">
        <v>1123</v>
      </c>
      <c r="G815" s="42"/>
      <c r="H815" s="42"/>
      <c r="I815" s="229"/>
      <c r="J815" s="42"/>
      <c r="K815" s="42"/>
      <c r="L815" s="46"/>
      <c r="M815" s="230"/>
      <c r="N815" s="231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8" t="s">
        <v>461</v>
      </c>
      <c r="AU815" s="18" t="s">
        <v>91</v>
      </c>
    </row>
    <row r="816" s="13" customFormat="1">
      <c r="A816" s="13"/>
      <c r="B816" s="232"/>
      <c r="C816" s="233"/>
      <c r="D816" s="234" t="s">
        <v>150</v>
      </c>
      <c r="E816" s="235" t="s">
        <v>44</v>
      </c>
      <c r="F816" s="236" t="s">
        <v>1153</v>
      </c>
      <c r="G816" s="233"/>
      <c r="H816" s="237">
        <v>15.199999999999999</v>
      </c>
      <c r="I816" s="238"/>
      <c r="J816" s="233"/>
      <c r="K816" s="233"/>
      <c r="L816" s="239"/>
      <c r="M816" s="240"/>
      <c r="N816" s="241"/>
      <c r="O816" s="241"/>
      <c r="P816" s="241"/>
      <c r="Q816" s="241"/>
      <c r="R816" s="241"/>
      <c r="S816" s="241"/>
      <c r="T816" s="24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3" t="s">
        <v>150</v>
      </c>
      <c r="AU816" s="243" t="s">
        <v>91</v>
      </c>
      <c r="AV816" s="13" t="s">
        <v>91</v>
      </c>
      <c r="AW816" s="13" t="s">
        <v>42</v>
      </c>
      <c r="AX816" s="13" t="s">
        <v>89</v>
      </c>
      <c r="AY816" s="243" t="s">
        <v>139</v>
      </c>
    </row>
    <row r="817" s="2" customFormat="1" ht="37.8" customHeight="1">
      <c r="A817" s="40"/>
      <c r="B817" s="41"/>
      <c r="C817" s="213" t="s">
        <v>1154</v>
      </c>
      <c r="D817" s="213" t="s">
        <v>142</v>
      </c>
      <c r="E817" s="214" t="s">
        <v>1155</v>
      </c>
      <c r="F817" s="215" t="s">
        <v>1156</v>
      </c>
      <c r="G817" s="216" t="s">
        <v>197</v>
      </c>
      <c r="H817" s="217">
        <v>22.300000000000001</v>
      </c>
      <c r="I817" s="218"/>
      <c r="J817" s="219">
        <f>ROUND(I817*H817,2)</f>
        <v>0</v>
      </c>
      <c r="K817" s="220"/>
      <c r="L817" s="46"/>
      <c r="M817" s="221" t="s">
        <v>44</v>
      </c>
      <c r="N817" s="222" t="s">
        <v>53</v>
      </c>
      <c r="O817" s="86"/>
      <c r="P817" s="223">
        <f>O817*H817</f>
        <v>0</v>
      </c>
      <c r="Q817" s="223">
        <v>0.0085000000000000006</v>
      </c>
      <c r="R817" s="223">
        <f>Q817*H817</f>
        <v>0.18955000000000002</v>
      </c>
      <c r="S817" s="223">
        <v>0</v>
      </c>
      <c r="T817" s="224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25" t="s">
        <v>236</v>
      </c>
      <c r="AT817" s="225" t="s">
        <v>142</v>
      </c>
      <c r="AU817" s="225" t="s">
        <v>91</v>
      </c>
      <c r="AY817" s="18" t="s">
        <v>139</v>
      </c>
      <c r="BE817" s="226">
        <f>IF(N817="základní",J817,0)</f>
        <v>0</v>
      </c>
      <c r="BF817" s="226">
        <f>IF(N817="snížená",J817,0)</f>
        <v>0</v>
      </c>
      <c r="BG817" s="226">
        <f>IF(N817="zákl. přenesená",J817,0)</f>
        <v>0</v>
      </c>
      <c r="BH817" s="226">
        <f>IF(N817="sníž. přenesená",J817,0)</f>
        <v>0</v>
      </c>
      <c r="BI817" s="226">
        <f>IF(N817="nulová",J817,0)</f>
        <v>0</v>
      </c>
      <c r="BJ817" s="18" t="s">
        <v>89</v>
      </c>
      <c r="BK817" s="226">
        <f>ROUND(I817*H817,2)</f>
        <v>0</v>
      </c>
      <c r="BL817" s="18" t="s">
        <v>236</v>
      </c>
      <c r="BM817" s="225" t="s">
        <v>1157</v>
      </c>
    </row>
    <row r="818" s="2" customFormat="1">
      <c r="A818" s="40"/>
      <c r="B818" s="41"/>
      <c r="C818" s="42"/>
      <c r="D818" s="227" t="s">
        <v>148</v>
      </c>
      <c r="E818" s="42"/>
      <c r="F818" s="228" t="s">
        <v>1158</v>
      </c>
      <c r="G818" s="42"/>
      <c r="H818" s="42"/>
      <c r="I818" s="229"/>
      <c r="J818" s="42"/>
      <c r="K818" s="42"/>
      <c r="L818" s="46"/>
      <c r="M818" s="230"/>
      <c r="N818" s="231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8" t="s">
        <v>148</v>
      </c>
      <c r="AU818" s="18" t="s">
        <v>91</v>
      </c>
    </row>
    <row r="819" s="2" customFormat="1">
      <c r="A819" s="40"/>
      <c r="B819" s="41"/>
      <c r="C819" s="42"/>
      <c r="D819" s="234" t="s">
        <v>461</v>
      </c>
      <c r="E819" s="42"/>
      <c r="F819" s="266" t="s">
        <v>1123</v>
      </c>
      <c r="G819" s="42"/>
      <c r="H819" s="42"/>
      <c r="I819" s="229"/>
      <c r="J819" s="42"/>
      <c r="K819" s="42"/>
      <c r="L819" s="46"/>
      <c r="M819" s="230"/>
      <c r="N819" s="231"/>
      <c r="O819" s="86"/>
      <c r="P819" s="86"/>
      <c r="Q819" s="86"/>
      <c r="R819" s="86"/>
      <c r="S819" s="86"/>
      <c r="T819" s="87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8" t="s">
        <v>461</v>
      </c>
      <c r="AU819" s="18" t="s">
        <v>91</v>
      </c>
    </row>
    <row r="820" s="13" customFormat="1">
      <c r="A820" s="13"/>
      <c r="B820" s="232"/>
      <c r="C820" s="233"/>
      <c r="D820" s="234" t="s">
        <v>150</v>
      </c>
      <c r="E820" s="235" t="s">
        <v>44</v>
      </c>
      <c r="F820" s="236" t="s">
        <v>1159</v>
      </c>
      <c r="G820" s="233"/>
      <c r="H820" s="237">
        <v>22.300000000000001</v>
      </c>
      <c r="I820" s="238"/>
      <c r="J820" s="233"/>
      <c r="K820" s="233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150</v>
      </c>
      <c r="AU820" s="243" t="s">
        <v>91</v>
      </c>
      <c r="AV820" s="13" t="s">
        <v>91</v>
      </c>
      <c r="AW820" s="13" t="s">
        <v>42</v>
      </c>
      <c r="AX820" s="13" t="s">
        <v>89</v>
      </c>
      <c r="AY820" s="243" t="s">
        <v>139</v>
      </c>
    </row>
    <row r="821" s="2" customFormat="1" ht="55.5" customHeight="1">
      <c r="A821" s="40"/>
      <c r="B821" s="41"/>
      <c r="C821" s="213" t="s">
        <v>1160</v>
      </c>
      <c r="D821" s="213" t="s">
        <v>142</v>
      </c>
      <c r="E821" s="214" t="s">
        <v>1161</v>
      </c>
      <c r="F821" s="215" t="s">
        <v>1162</v>
      </c>
      <c r="G821" s="216" t="s">
        <v>547</v>
      </c>
      <c r="H821" s="217">
        <v>4</v>
      </c>
      <c r="I821" s="218"/>
      <c r="J821" s="219">
        <f>ROUND(I821*H821,2)</f>
        <v>0</v>
      </c>
      <c r="K821" s="220"/>
      <c r="L821" s="46"/>
      <c r="M821" s="221" t="s">
        <v>44</v>
      </c>
      <c r="N821" s="222" t="s">
        <v>53</v>
      </c>
      <c r="O821" s="86"/>
      <c r="P821" s="223">
        <f>O821*H821</f>
        <v>0</v>
      </c>
      <c r="Q821" s="223">
        <v>0</v>
      </c>
      <c r="R821" s="223">
        <f>Q821*H821</f>
        <v>0</v>
      </c>
      <c r="S821" s="223">
        <v>0</v>
      </c>
      <c r="T821" s="224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25" t="s">
        <v>236</v>
      </c>
      <c r="AT821" s="225" t="s">
        <v>142</v>
      </c>
      <c r="AU821" s="225" t="s">
        <v>91</v>
      </c>
      <c r="AY821" s="18" t="s">
        <v>139</v>
      </c>
      <c r="BE821" s="226">
        <f>IF(N821="základní",J821,0)</f>
        <v>0</v>
      </c>
      <c r="BF821" s="226">
        <f>IF(N821="snížená",J821,0)</f>
        <v>0</v>
      </c>
      <c r="BG821" s="226">
        <f>IF(N821="zákl. přenesená",J821,0)</f>
        <v>0</v>
      </c>
      <c r="BH821" s="226">
        <f>IF(N821="sníž. přenesená",J821,0)</f>
        <v>0</v>
      </c>
      <c r="BI821" s="226">
        <f>IF(N821="nulová",J821,0)</f>
        <v>0</v>
      </c>
      <c r="BJ821" s="18" t="s">
        <v>89</v>
      </c>
      <c r="BK821" s="226">
        <f>ROUND(I821*H821,2)</f>
        <v>0</v>
      </c>
      <c r="BL821" s="18" t="s">
        <v>236</v>
      </c>
      <c r="BM821" s="225" t="s">
        <v>1163</v>
      </c>
    </row>
    <row r="822" s="2" customFormat="1">
      <c r="A822" s="40"/>
      <c r="B822" s="41"/>
      <c r="C822" s="42"/>
      <c r="D822" s="227" t="s">
        <v>148</v>
      </c>
      <c r="E822" s="42"/>
      <c r="F822" s="228" t="s">
        <v>1164</v>
      </c>
      <c r="G822" s="42"/>
      <c r="H822" s="42"/>
      <c r="I822" s="229"/>
      <c r="J822" s="42"/>
      <c r="K822" s="42"/>
      <c r="L822" s="46"/>
      <c r="M822" s="230"/>
      <c r="N822" s="231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8" t="s">
        <v>148</v>
      </c>
      <c r="AU822" s="18" t="s">
        <v>91</v>
      </c>
    </row>
    <row r="823" s="2" customFormat="1">
      <c r="A823" s="40"/>
      <c r="B823" s="41"/>
      <c r="C823" s="42"/>
      <c r="D823" s="234" t="s">
        <v>461</v>
      </c>
      <c r="E823" s="42"/>
      <c r="F823" s="266" t="s">
        <v>1123</v>
      </c>
      <c r="G823" s="42"/>
      <c r="H823" s="42"/>
      <c r="I823" s="229"/>
      <c r="J823" s="42"/>
      <c r="K823" s="42"/>
      <c r="L823" s="46"/>
      <c r="M823" s="230"/>
      <c r="N823" s="231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8" t="s">
        <v>461</v>
      </c>
      <c r="AU823" s="18" t="s">
        <v>91</v>
      </c>
    </row>
    <row r="824" s="13" customFormat="1">
      <c r="A824" s="13"/>
      <c r="B824" s="232"/>
      <c r="C824" s="233"/>
      <c r="D824" s="234" t="s">
        <v>150</v>
      </c>
      <c r="E824" s="235" t="s">
        <v>44</v>
      </c>
      <c r="F824" s="236" t="s">
        <v>1165</v>
      </c>
      <c r="G824" s="233"/>
      <c r="H824" s="237">
        <v>4</v>
      </c>
      <c r="I824" s="238"/>
      <c r="J824" s="233"/>
      <c r="K824" s="233"/>
      <c r="L824" s="239"/>
      <c r="M824" s="240"/>
      <c r="N824" s="241"/>
      <c r="O824" s="241"/>
      <c r="P824" s="241"/>
      <c r="Q824" s="241"/>
      <c r="R824" s="241"/>
      <c r="S824" s="241"/>
      <c r="T824" s="24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3" t="s">
        <v>150</v>
      </c>
      <c r="AU824" s="243" t="s">
        <v>91</v>
      </c>
      <c r="AV824" s="13" t="s">
        <v>91</v>
      </c>
      <c r="AW824" s="13" t="s">
        <v>42</v>
      </c>
      <c r="AX824" s="13" t="s">
        <v>89</v>
      </c>
      <c r="AY824" s="243" t="s">
        <v>139</v>
      </c>
    </row>
    <row r="825" s="2" customFormat="1" ht="16.5" customHeight="1">
      <c r="A825" s="40"/>
      <c r="B825" s="41"/>
      <c r="C825" s="213" t="s">
        <v>1166</v>
      </c>
      <c r="D825" s="213" t="s">
        <v>142</v>
      </c>
      <c r="E825" s="214" t="s">
        <v>1167</v>
      </c>
      <c r="F825" s="215" t="s">
        <v>1168</v>
      </c>
      <c r="G825" s="216" t="s">
        <v>197</v>
      </c>
      <c r="H825" s="217">
        <v>9.3000000000000007</v>
      </c>
      <c r="I825" s="218"/>
      <c r="J825" s="219">
        <f>ROUND(I825*H825,2)</f>
        <v>0</v>
      </c>
      <c r="K825" s="220"/>
      <c r="L825" s="46"/>
      <c r="M825" s="221" t="s">
        <v>44</v>
      </c>
      <c r="N825" s="222" t="s">
        <v>53</v>
      </c>
      <c r="O825" s="86"/>
      <c r="P825" s="223">
        <f>O825*H825</f>
        <v>0</v>
      </c>
      <c r="Q825" s="223">
        <v>0</v>
      </c>
      <c r="R825" s="223">
        <f>Q825*H825</f>
        <v>0</v>
      </c>
      <c r="S825" s="223">
        <v>0</v>
      </c>
      <c r="T825" s="224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25" t="s">
        <v>236</v>
      </c>
      <c r="AT825" s="225" t="s">
        <v>142</v>
      </c>
      <c r="AU825" s="225" t="s">
        <v>91</v>
      </c>
      <c r="AY825" s="18" t="s">
        <v>139</v>
      </c>
      <c r="BE825" s="226">
        <f>IF(N825="základní",J825,0)</f>
        <v>0</v>
      </c>
      <c r="BF825" s="226">
        <f>IF(N825="snížená",J825,0)</f>
        <v>0</v>
      </c>
      <c r="BG825" s="226">
        <f>IF(N825="zákl. přenesená",J825,0)</f>
        <v>0</v>
      </c>
      <c r="BH825" s="226">
        <f>IF(N825="sníž. přenesená",J825,0)</f>
        <v>0</v>
      </c>
      <c r="BI825" s="226">
        <f>IF(N825="nulová",J825,0)</f>
        <v>0</v>
      </c>
      <c r="BJ825" s="18" t="s">
        <v>89</v>
      </c>
      <c r="BK825" s="226">
        <f>ROUND(I825*H825,2)</f>
        <v>0</v>
      </c>
      <c r="BL825" s="18" t="s">
        <v>236</v>
      </c>
      <c r="BM825" s="225" t="s">
        <v>1169</v>
      </c>
    </row>
    <row r="826" s="2" customFormat="1">
      <c r="A826" s="40"/>
      <c r="B826" s="41"/>
      <c r="C826" s="42"/>
      <c r="D826" s="234" t="s">
        <v>461</v>
      </c>
      <c r="E826" s="42"/>
      <c r="F826" s="266" t="s">
        <v>1123</v>
      </c>
      <c r="G826" s="42"/>
      <c r="H826" s="42"/>
      <c r="I826" s="229"/>
      <c r="J826" s="42"/>
      <c r="K826" s="42"/>
      <c r="L826" s="46"/>
      <c r="M826" s="230"/>
      <c r="N826" s="231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8" t="s">
        <v>461</v>
      </c>
      <c r="AU826" s="18" t="s">
        <v>91</v>
      </c>
    </row>
    <row r="827" s="13" customFormat="1">
      <c r="A827" s="13"/>
      <c r="B827" s="232"/>
      <c r="C827" s="233"/>
      <c r="D827" s="234" t="s">
        <v>150</v>
      </c>
      <c r="E827" s="235" t="s">
        <v>44</v>
      </c>
      <c r="F827" s="236" t="s">
        <v>1170</v>
      </c>
      <c r="G827" s="233"/>
      <c r="H827" s="237">
        <v>9.3000000000000007</v>
      </c>
      <c r="I827" s="238"/>
      <c r="J827" s="233"/>
      <c r="K827" s="233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150</v>
      </c>
      <c r="AU827" s="243" t="s">
        <v>91</v>
      </c>
      <c r="AV827" s="13" t="s">
        <v>91</v>
      </c>
      <c r="AW827" s="13" t="s">
        <v>42</v>
      </c>
      <c r="AX827" s="13" t="s">
        <v>89</v>
      </c>
      <c r="AY827" s="243" t="s">
        <v>139</v>
      </c>
    </row>
    <row r="828" s="2" customFormat="1" ht="37.8" customHeight="1">
      <c r="A828" s="40"/>
      <c r="B828" s="41"/>
      <c r="C828" s="213" t="s">
        <v>1171</v>
      </c>
      <c r="D828" s="213" t="s">
        <v>142</v>
      </c>
      <c r="E828" s="214" t="s">
        <v>1172</v>
      </c>
      <c r="F828" s="215" t="s">
        <v>1173</v>
      </c>
      <c r="G828" s="216" t="s">
        <v>197</v>
      </c>
      <c r="H828" s="217">
        <v>3.2999999999999998</v>
      </c>
      <c r="I828" s="218"/>
      <c r="J828" s="219">
        <f>ROUND(I828*H828,2)</f>
        <v>0</v>
      </c>
      <c r="K828" s="220"/>
      <c r="L828" s="46"/>
      <c r="M828" s="221" t="s">
        <v>44</v>
      </c>
      <c r="N828" s="222" t="s">
        <v>53</v>
      </c>
      <c r="O828" s="86"/>
      <c r="P828" s="223">
        <f>O828*H828</f>
        <v>0</v>
      </c>
      <c r="Q828" s="223">
        <v>0.0044400000000000004</v>
      </c>
      <c r="R828" s="223">
        <f>Q828*H828</f>
        <v>0.014652</v>
      </c>
      <c r="S828" s="223">
        <v>0</v>
      </c>
      <c r="T828" s="224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25" t="s">
        <v>236</v>
      </c>
      <c r="AT828" s="225" t="s">
        <v>142</v>
      </c>
      <c r="AU828" s="225" t="s">
        <v>91</v>
      </c>
      <c r="AY828" s="18" t="s">
        <v>139</v>
      </c>
      <c r="BE828" s="226">
        <f>IF(N828="základní",J828,0)</f>
        <v>0</v>
      </c>
      <c r="BF828" s="226">
        <f>IF(N828="snížená",J828,0)</f>
        <v>0</v>
      </c>
      <c r="BG828" s="226">
        <f>IF(N828="zákl. přenesená",J828,0)</f>
        <v>0</v>
      </c>
      <c r="BH828" s="226">
        <f>IF(N828="sníž. přenesená",J828,0)</f>
        <v>0</v>
      </c>
      <c r="BI828" s="226">
        <f>IF(N828="nulová",J828,0)</f>
        <v>0</v>
      </c>
      <c r="BJ828" s="18" t="s">
        <v>89</v>
      </c>
      <c r="BK828" s="226">
        <f>ROUND(I828*H828,2)</f>
        <v>0</v>
      </c>
      <c r="BL828" s="18" t="s">
        <v>236</v>
      </c>
      <c r="BM828" s="225" t="s">
        <v>1174</v>
      </c>
    </row>
    <row r="829" s="2" customFormat="1">
      <c r="A829" s="40"/>
      <c r="B829" s="41"/>
      <c r="C829" s="42"/>
      <c r="D829" s="227" t="s">
        <v>148</v>
      </c>
      <c r="E829" s="42"/>
      <c r="F829" s="228" t="s">
        <v>1175</v>
      </c>
      <c r="G829" s="42"/>
      <c r="H829" s="42"/>
      <c r="I829" s="229"/>
      <c r="J829" s="42"/>
      <c r="K829" s="42"/>
      <c r="L829" s="46"/>
      <c r="M829" s="230"/>
      <c r="N829" s="231"/>
      <c r="O829" s="86"/>
      <c r="P829" s="86"/>
      <c r="Q829" s="86"/>
      <c r="R829" s="86"/>
      <c r="S829" s="86"/>
      <c r="T829" s="87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8" t="s">
        <v>148</v>
      </c>
      <c r="AU829" s="18" t="s">
        <v>91</v>
      </c>
    </row>
    <row r="830" s="2" customFormat="1">
      <c r="A830" s="40"/>
      <c r="B830" s="41"/>
      <c r="C830" s="42"/>
      <c r="D830" s="234" t="s">
        <v>461</v>
      </c>
      <c r="E830" s="42"/>
      <c r="F830" s="266" t="s">
        <v>1123</v>
      </c>
      <c r="G830" s="42"/>
      <c r="H830" s="42"/>
      <c r="I830" s="229"/>
      <c r="J830" s="42"/>
      <c r="K830" s="42"/>
      <c r="L830" s="46"/>
      <c r="M830" s="230"/>
      <c r="N830" s="231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8" t="s">
        <v>461</v>
      </c>
      <c r="AU830" s="18" t="s">
        <v>91</v>
      </c>
    </row>
    <row r="831" s="13" customFormat="1">
      <c r="A831" s="13"/>
      <c r="B831" s="232"/>
      <c r="C831" s="233"/>
      <c r="D831" s="234" t="s">
        <v>150</v>
      </c>
      <c r="E831" s="235" t="s">
        <v>44</v>
      </c>
      <c r="F831" s="236" t="s">
        <v>1176</v>
      </c>
      <c r="G831" s="233"/>
      <c r="H831" s="237">
        <v>3.2999999999999998</v>
      </c>
      <c r="I831" s="238"/>
      <c r="J831" s="233"/>
      <c r="K831" s="233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150</v>
      </c>
      <c r="AU831" s="243" t="s">
        <v>91</v>
      </c>
      <c r="AV831" s="13" t="s">
        <v>91</v>
      </c>
      <c r="AW831" s="13" t="s">
        <v>42</v>
      </c>
      <c r="AX831" s="13" t="s">
        <v>89</v>
      </c>
      <c r="AY831" s="243" t="s">
        <v>139</v>
      </c>
    </row>
    <row r="832" s="2" customFormat="1" ht="16.5" customHeight="1">
      <c r="A832" s="40"/>
      <c r="B832" s="41"/>
      <c r="C832" s="213" t="s">
        <v>1177</v>
      </c>
      <c r="D832" s="213" t="s">
        <v>142</v>
      </c>
      <c r="E832" s="214" t="s">
        <v>1178</v>
      </c>
      <c r="F832" s="215" t="s">
        <v>1179</v>
      </c>
      <c r="G832" s="216" t="s">
        <v>197</v>
      </c>
      <c r="H832" s="217">
        <v>3.2999999999999998</v>
      </c>
      <c r="I832" s="218"/>
      <c r="J832" s="219">
        <f>ROUND(I832*H832,2)</f>
        <v>0</v>
      </c>
      <c r="K832" s="220"/>
      <c r="L832" s="46"/>
      <c r="M832" s="221" t="s">
        <v>44</v>
      </c>
      <c r="N832" s="222" t="s">
        <v>53</v>
      </c>
      <c r="O832" s="86"/>
      <c r="P832" s="223">
        <f>O832*H832</f>
        <v>0</v>
      </c>
      <c r="Q832" s="223">
        <v>0</v>
      </c>
      <c r="R832" s="223">
        <f>Q832*H832</f>
        <v>0</v>
      </c>
      <c r="S832" s="223">
        <v>0</v>
      </c>
      <c r="T832" s="224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25" t="s">
        <v>236</v>
      </c>
      <c r="AT832" s="225" t="s">
        <v>142</v>
      </c>
      <c r="AU832" s="225" t="s">
        <v>91</v>
      </c>
      <c r="AY832" s="18" t="s">
        <v>139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8" t="s">
        <v>89</v>
      </c>
      <c r="BK832" s="226">
        <f>ROUND(I832*H832,2)</f>
        <v>0</v>
      </c>
      <c r="BL832" s="18" t="s">
        <v>236</v>
      </c>
      <c r="BM832" s="225" t="s">
        <v>1180</v>
      </c>
    </row>
    <row r="833" s="13" customFormat="1">
      <c r="A833" s="13"/>
      <c r="B833" s="232"/>
      <c r="C833" s="233"/>
      <c r="D833" s="234" t="s">
        <v>150</v>
      </c>
      <c r="E833" s="235" t="s">
        <v>44</v>
      </c>
      <c r="F833" s="236" t="s">
        <v>1176</v>
      </c>
      <c r="G833" s="233"/>
      <c r="H833" s="237">
        <v>3.2999999999999998</v>
      </c>
      <c r="I833" s="238"/>
      <c r="J833" s="233"/>
      <c r="K833" s="233"/>
      <c r="L833" s="239"/>
      <c r="M833" s="240"/>
      <c r="N833" s="241"/>
      <c r="O833" s="241"/>
      <c r="P833" s="241"/>
      <c r="Q833" s="241"/>
      <c r="R833" s="241"/>
      <c r="S833" s="241"/>
      <c r="T833" s="24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3" t="s">
        <v>150</v>
      </c>
      <c r="AU833" s="243" t="s">
        <v>91</v>
      </c>
      <c r="AV833" s="13" t="s">
        <v>91</v>
      </c>
      <c r="AW833" s="13" t="s">
        <v>42</v>
      </c>
      <c r="AX833" s="13" t="s">
        <v>89</v>
      </c>
      <c r="AY833" s="243" t="s">
        <v>139</v>
      </c>
    </row>
    <row r="834" s="2" customFormat="1" ht="44.25" customHeight="1">
      <c r="A834" s="40"/>
      <c r="B834" s="41"/>
      <c r="C834" s="213" t="s">
        <v>1181</v>
      </c>
      <c r="D834" s="213" t="s">
        <v>142</v>
      </c>
      <c r="E834" s="214" t="s">
        <v>1182</v>
      </c>
      <c r="F834" s="215" t="s">
        <v>1183</v>
      </c>
      <c r="G834" s="216" t="s">
        <v>161</v>
      </c>
      <c r="H834" s="217">
        <v>24.32</v>
      </c>
      <c r="I834" s="218"/>
      <c r="J834" s="219">
        <f>ROUND(I834*H834,2)</f>
        <v>0</v>
      </c>
      <c r="K834" s="220"/>
      <c r="L834" s="46"/>
      <c r="M834" s="221" t="s">
        <v>44</v>
      </c>
      <c r="N834" s="222" t="s">
        <v>53</v>
      </c>
      <c r="O834" s="86"/>
      <c r="P834" s="223">
        <f>O834*H834</f>
        <v>0</v>
      </c>
      <c r="Q834" s="223">
        <v>0.0095999999999999992</v>
      </c>
      <c r="R834" s="223">
        <f>Q834*H834</f>
        <v>0.23347199999999999</v>
      </c>
      <c r="S834" s="223">
        <v>0</v>
      </c>
      <c r="T834" s="224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25" t="s">
        <v>236</v>
      </c>
      <c r="AT834" s="225" t="s">
        <v>142</v>
      </c>
      <c r="AU834" s="225" t="s">
        <v>91</v>
      </c>
      <c r="AY834" s="18" t="s">
        <v>139</v>
      </c>
      <c r="BE834" s="226">
        <f>IF(N834="základní",J834,0)</f>
        <v>0</v>
      </c>
      <c r="BF834" s="226">
        <f>IF(N834="snížená",J834,0)</f>
        <v>0</v>
      </c>
      <c r="BG834" s="226">
        <f>IF(N834="zákl. přenesená",J834,0)</f>
        <v>0</v>
      </c>
      <c r="BH834" s="226">
        <f>IF(N834="sníž. přenesená",J834,0)</f>
        <v>0</v>
      </c>
      <c r="BI834" s="226">
        <f>IF(N834="nulová",J834,0)</f>
        <v>0</v>
      </c>
      <c r="BJ834" s="18" t="s">
        <v>89</v>
      </c>
      <c r="BK834" s="226">
        <f>ROUND(I834*H834,2)</f>
        <v>0</v>
      </c>
      <c r="BL834" s="18" t="s">
        <v>236</v>
      </c>
      <c r="BM834" s="225" t="s">
        <v>1184</v>
      </c>
    </row>
    <row r="835" s="2" customFormat="1">
      <c r="A835" s="40"/>
      <c r="B835" s="41"/>
      <c r="C835" s="42"/>
      <c r="D835" s="227" t="s">
        <v>148</v>
      </c>
      <c r="E835" s="42"/>
      <c r="F835" s="228" t="s">
        <v>1185</v>
      </c>
      <c r="G835" s="42"/>
      <c r="H835" s="42"/>
      <c r="I835" s="229"/>
      <c r="J835" s="42"/>
      <c r="K835" s="42"/>
      <c r="L835" s="46"/>
      <c r="M835" s="230"/>
      <c r="N835" s="231"/>
      <c r="O835" s="86"/>
      <c r="P835" s="86"/>
      <c r="Q835" s="86"/>
      <c r="R835" s="86"/>
      <c r="S835" s="86"/>
      <c r="T835" s="87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8" t="s">
        <v>148</v>
      </c>
      <c r="AU835" s="18" t="s">
        <v>91</v>
      </c>
    </row>
    <row r="836" s="2" customFormat="1">
      <c r="A836" s="40"/>
      <c r="B836" s="41"/>
      <c r="C836" s="42"/>
      <c r="D836" s="234" t="s">
        <v>461</v>
      </c>
      <c r="E836" s="42"/>
      <c r="F836" s="266" t="s">
        <v>1123</v>
      </c>
      <c r="G836" s="42"/>
      <c r="H836" s="42"/>
      <c r="I836" s="229"/>
      <c r="J836" s="42"/>
      <c r="K836" s="42"/>
      <c r="L836" s="46"/>
      <c r="M836" s="230"/>
      <c r="N836" s="231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8" t="s">
        <v>461</v>
      </c>
      <c r="AU836" s="18" t="s">
        <v>91</v>
      </c>
    </row>
    <row r="837" s="13" customFormat="1">
      <c r="A837" s="13"/>
      <c r="B837" s="232"/>
      <c r="C837" s="233"/>
      <c r="D837" s="234" t="s">
        <v>150</v>
      </c>
      <c r="E837" s="235" t="s">
        <v>44</v>
      </c>
      <c r="F837" s="236" t="s">
        <v>1186</v>
      </c>
      <c r="G837" s="233"/>
      <c r="H837" s="237">
        <v>24.32</v>
      </c>
      <c r="I837" s="238"/>
      <c r="J837" s="233"/>
      <c r="K837" s="233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150</v>
      </c>
      <c r="AU837" s="243" t="s">
        <v>91</v>
      </c>
      <c r="AV837" s="13" t="s">
        <v>91</v>
      </c>
      <c r="AW837" s="13" t="s">
        <v>42</v>
      </c>
      <c r="AX837" s="13" t="s">
        <v>89</v>
      </c>
      <c r="AY837" s="243" t="s">
        <v>139</v>
      </c>
    </row>
    <row r="838" s="2" customFormat="1" ht="55.5" customHeight="1">
      <c r="A838" s="40"/>
      <c r="B838" s="41"/>
      <c r="C838" s="213" t="s">
        <v>1187</v>
      </c>
      <c r="D838" s="213" t="s">
        <v>142</v>
      </c>
      <c r="E838" s="214" t="s">
        <v>1188</v>
      </c>
      <c r="F838" s="215" t="s">
        <v>1189</v>
      </c>
      <c r="G838" s="216" t="s">
        <v>547</v>
      </c>
      <c r="H838" s="217">
        <v>17</v>
      </c>
      <c r="I838" s="218"/>
      <c r="J838" s="219">
        <f>ROUND(I838*H838,2)</f>
        <v>0</v>
      </c>
      <c r="K838" s="220"/>
      <c r="L838" s="46"/>
      <c r="M838" s="221" t="s">
        <v>44</v>
      </c>
      <c r="N838" s="222" t="s">
        <v>53</v>
      </c>
      <c r="O838" s="86"/>
      <c r="P838" s="223">
        <f>O838*H838</f>
        <v>0</v>
      </c>
      <c r="Q838" s="223">
        <v>0</v>
      </c>
      <c r="R838" s="223">
        <f>Q838*H838</f>
        <v>0</v>
      </c>
      <c r="S838" s="223">
        <v>0</v>
      </c>
      <c r="T838" s="224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25" t="s">
        <v>236</v>
      </c>
      <c r="AT838" s="225" t="s">
        <v>142</v>
      </c>
      <c r="AU838" s="225" t="s">
        <v>91</v>
      </c>
      <c r="AY838" s="18" t="s">
        <v>139</v>
      </c>
      <c r="BE838" s="226">
        <f>IF(N838="základní",J838,0)</f>
        <v>0</v>
      </c>
      <c r="BF838" s="226">
        <f>IF(N838="snížená",J838,0)</f>
        <v>0</v>
      </c>
      <c r="BG838" s="226">
        <f>IF(N838="zákl. přenesená",J838,0)</f>
        <v>0</v>
      </c>
      <c r="BH838" s="226">
        <f>IF(N838="sníž. přenesená",J838,0)</f>
        <v>0</v>
      </c>
      <c r="BI838" s="226">
        <f>IF(N838="nulová",J838,0)</f>
        <v>0</v>
      </c>
      <c r="BJ838" s="18" t="s">
        <v>89</v>
      </c>
      <c r="BK838" s="226">
        <f>ROUND(I838*H838,2)</f>
        <v>0</v>
      </c>
      <c r="BL838" s="18" t="s">
        <v>236</v>
      </c>
      <c r="BM838" s="225" t="s">
        <v>1190</v>
      </c>
    </row>
    <row r="839" s="2" customFormat="1">
      <c r="A839" s="40"/>
      <c r="B839" s="41"/>
      <c r="C839" s="42"/>
      <c r="D839" s="227" t="s">
        <v>148</v>
      </c>
      <c r="E839" s="42"/>
      <c r="F839" s="228" t="s">
        <v>1191</v>
      </c>
      <c r="G839" s="42"/>
      <c r="H839" s="42"/>
      <c r="I839" s="229"/>
      <c r="J839" s="42"/>
      <c r="K839" s="42"/>
      <c r="L839" s="46"/>
      <c r="M839" s="230"/>
      <c r="N839" s="231"/>
      <c r="O839" s="86"/>
      <c r="P839" s="86"/>
      <c r="Q839" s="86"/>
      <c r="R839" s="86"/>
      <c r="S839" s="86"/>
      <c r="T839" s="87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T839" s="18" t="s">
        <v>148</v>
      </c>
      <c r="AU839" s="18" t="s">
        <v>91</v>
      </c>
    </row>
    <row r="840" s="2" customFormat="1">
      <c r="A840" s="40"/>
      <c r="B840" s="41"/>
      <c r="C840" s="42"/>
      <c r="D840" s="234" t="s">
        <v>461</v>
      </c>
      <c r="E840" s="42"/>
      <c r="F840" s="266" t="s">
        <v>1123</v>
      </c>
      <c r="G840" s="42"/>
      <c r="H840" s="42"/>
      <c r="I840" s="229"/>
      <c r="J840" s="42"/>
      <c r="K840" s="42"/>
      <c r="L840" s="46"/>
      <c r="M840" s="230"/>
      <c r="N840" s="231"/>
      <c r="O840" s="86"/>
      <c r="P840" s="86"/>
      <c r="Q840" s="86"/>
      <c r="R840" s="86"/>
      <c r="S840" s="86"/>
      <c r="T840" s="87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8" t="s">
        <v>461</v>
      </c>
      <c r="AU840" s="18" t="s">
        <v>91</v>
      </c>
    </row>
    <row r="841" s="13" customFormat="1">
      <c r="A841" s="13"/>
      <c r="B841" s="232"/>
      <c r="C841" s="233"/>
      <c r="D841" s="234" t="s">
        <v>150</v>
      </c>
      <c r="E841" s="235" t="s">
        <v>44</v>
      </c>
      <c r="F841" s="236" t="s">
        <v>1192</v>
      </c>
      <c r="G841" s="233"/>
      <c r="H841" s="237">
        <v>12</v>
      </c>
      <c r="I841" s="238"/>
      <c r="J841" s="233"/>
      <c r="K841" s="233"/>
      <c r="L841" s="239"/>
      <c r="M841" s="240"/>
      <c r="N841" s="241"/>
      <c r="O841" s="241"/>
      <c r="P841" s="241"/>
      <c r="Q841" s="241"/>
      <c r="R841" s="241"/>
      <c r="S841" s="241"/>
      <c r="T841" s="242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3" t="s">
        <v>150</v>
      </c>
      <c r="AU841" s="243" t="s">
        <v>91</v>
      </c>
      <c r="AV841" s="13" t="s">
        <v>91</v>
      </c>
      <c r="AW841" s="13" t="s">
        <v>42</v>
      </c>
      <c r="AX841" s="13" t="s">
        <v>82</v>
      </c>
      <c r="AY841" s="243" t="s">
        <v>139</v>
      </c>
    </row>
    <row r="842" s="13" customFormat="1">
      <c r="A842" s="13"/>
      <c r="B842" s="232"/>
      <c r="C842" s="233"/>
      <c r="D842" s="234" t="s">
        <v>150</v>
      </c>
      <c r="E842" s="235" t="s">
        <v>44</v>
      </c>
      <c r="F842" s="236" t="s">
        <v>1193</v>
      </c>
      <c r="G842" s="233"/>
      <c r="H842" s="237">
        <v>5</v>
      </c>
      <c r="I842" s="238"/>
      <c r="J842" s="233"/>
      <c r="K842" s="233"/>
      <c r="L842" s="239"/>
      <c r="M842" s="240"/>
      <c r="N842" s="241"/>
      <c r="O842" s="241"/>
      <c r="P842" s="241"/>
      <c r="Q842" s="241"/>
      <c r="R842" s="241"/>
      <c r="S842" s="241"/>
      <c r="T842" s="24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3" t="s">
        <v>150</v>
      </c>
      <c r="AU842" s="243" t="s">
        <v>91</v>
      </c>
      <c r="AV842" s="13" t="s">
        <v>91</v>
      </c>
      <c r="AW842" s="13" t="s">
        <v>42</v>
      </c>
      <c r="AX842" s="13" t="s">
        <v>82</v>
      </c>
      <c r="AY842" s="243" t="s">
        <v>139</v>
      </c>
    </row>
    <row r="843" s="14" customFormat="1">
      <c r="A843" s="14"/>
      <c r="B843" s="255"/>
      <c r="C843" s="256"/>
      <c r="D843" s="234" t="s">
        <v>150</v>
      </c>
      <c r="E843" s="257" t="s">
        <v>44</v>
      </c>
      <c r="F843" s="258" t="s">
        <v>167</v>
      </c>
      <c r="G843" s="256"/>
      <c r="H843" s="259">
        <v>17</v>
      </c>
      <c r="I843" s="260"/>
      <c r="J843" s="256"/>
      <c r="K843" s="256"/>
      <c r="L843" s="261"/>
      <c r="M843" s="262"/>
      <c r="N843" s="263"/>
      <c r="O843" s="263"/>
      <c r="P843" s="263"/>
      <c r="Q843" s="263"/>
      <c r="R843" s="263"/>
      <c r="S843" s="263"/>
      <c r="T843" s="26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65" t="s">
        <v>150</v>
      </c>
      <c r="AU843" s="265" t="s">
        <v>91</v>
      </c>
      <c r="AV843" s="14" t="s">
        <v>146</v>
      </c>
      <c r="AW843" s="14" t="s">
        <v>42</v>
      </c>
      <c r="AX843" s="14" t="s">
        <v>89</v>
      </c>
      <c r="AY843" s="265" t="s">
        <v>139</v>
      </c>
    </row>
    <row r="844" s="2" customFormat="1" ht="44.25" customHeight="1">
      <c r="A844" s="40"/>
      <c r="B844" s="41"/>
      <c r="C844" s="213" t="s">
        <v>1194</v>
      </c>
      <c r="D844" s="213" t="s">
        <v>142</v>
      </c>
      <c r="E844" s="214" t="s">
        <v>1195</v>
      </c>
      <c r="F844" s="215" t="s">
        <v>1196</v>
      </c>
      <c r="G844" s="216" t="s">
        <v>161</v>
      </c>
      <c r="H844" s="217">
        <v>10.880000000000001</v>
      </c>
      <c r="I844" s="218"/>
      <c r="J844" s="219">
        <f>ROUND(I844*H844,2)</f>
        <v>0</v>
      </c>
      <c r="K844" s="220"/>
      <c r="L844" s="46"/>
      <c r="M844" s="221" t="s">
        <v>44</v>
      </c>
      <c r="N844" s="222" t="s">
        <v>53</v>
      </c>
      <c r="O844" s="86"/>
      <c r="P844" s="223">
        <f>O844*H844</f>
        <v>0</v>
      </c>
      <c r="Q844" s="223">
        <v>0.0095999999999999992</v>
      </c>
      <c r="R844" s="223">
        <f>Q844*H844</f>
        <v>0.104448</v>
      </c>
      <c r="S844" s="223">
        <v>0</v>
      </c>
      <c r="T844" s="224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25" t="s">
        <v>236</v>
      </c>
      <c r="AT844" s="225" t="s">
        <v>142</v>
      </c>
      <c r="AU844" s="225" t="s">
        <v>91</v>
      </c>
      <c r="AY844" s="18" t="s">
        <v>139</v>
      </c>
      <c r="BE844" s="226">
        <f>IF(N844="základní",J844,0)</f>
        <v>0</v>
      </c>
      <c r="BF844" s="226">
        <f>IF(N844="snížená",J844,0)</f>
        <v>0</v>
      </c>
      <c r="BG844" s="226">
        <f>IF(N844="zákl. přenesená",J844,0)</f>
        <v>0</v>
      </c>
      <c r="BH844" s="226">
        <f>IF(N844="sníž. přenesená",J844,0)</f>
        <v>0</v>
      </c>
      <c r="BI844" s="226">
        <f>IF(N844="nulová",J844,0)</f>
        <v>0</v>
      </c>
      <c r="BJ844" s="18" t="s">
        <v>89</v>
      </c>
      <c r="BK844" s="226">
        <f>ROUND(I844*H844,2)</f>
        <v>0</v>
      </c>
      <c r="BL844" s="18" t="s">
        <v>236</v>
      </c>
      <c r="BM844" s="225" t="s">
        <v>1197</v>
      </c>
    </row>
    <row r="845" s="2" customFormat="1">
      <c r="A845" s="40"/>
      <c r="B845" s="41"/>
      <c r="C845" s="42"/>
      <c r="D845" s="227" t="s">
        <v>148</v>
      </c>
      <c r="E845" s="42"/>
      <c r="F845" s="228" t="s">
        <v>1198</v>
      </c>
      <c r="G845" s="42"/>
      <c r="H845" s="42"/>
      <c r="I845" s="229"/>
      <c r="J845" s="42"/>
      <c r="K845" s="42"/>
      <c r="L845" s="46"/>
      <c r="M845" s="230"/>
      <c r="N845" s="231"/>
      <c r="O845" s="86"/>
      <c r="P845" s="86"/>
      <c r="Q845" s="86"/>
      <c r="R845" s="86"/>
      <c r="S845" s="86"/>
      <c r="T845" s="87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T845" s="18" t="s">
        <v>148</v>
      </c>
      <c r="AU845" s="18" t="s">
        <v>91</v>
      </c>
    </row>
    <row r="846" s="2" customFormat="1">
      <c r="A846" s="40"/>
      <c r="B846" s="41"/>
      <c r="C846" s="42"/>
      <c r="D846" s="234" t="s">
        <v>461</v>
      </c>
      <c r="E846" s="42"/>
      <c r="F846" s="266" t="s">
        <v>1123</v>
      </c>
      <c r="G846" s="42"/>
      <c r="H846" s="42"/>
      <c r="I846" s="229"/>
      <c r="J846" s="42"/>
      <c r="K846" s="42"/>
      <c r="L846" s="46"/>
      <c r="M846" s="230"/>
      <c r="N846" s="231"/>
      <c r="O846" s="86"/>
      <c r="P846" s="86"/>
      <c r="Q846" s="86"/>
      <c r="R846" s="86"/>
      <c r="S846" s="86"/>
      <c r="T846" s="87"/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T846" s="18" t="s">
        <v>461</v>
      </c>
      <c r="AU846" s="18" t="s">
        <v>91</v>
      </c>
    </row>
    <row r="847" s="13" customFormat="1">
      <c r="A847" s="13"/>
      <c r="B847" s="232"/>
      <c r="C847" s="233"/>
      <c r="D847" s="234" t="s">
        <v>150</v>
      </c>
      <c r="E847" s="235" t="s">
        <v>44</v>
      </c>
      <c r="F847" s="236" t="s">
        <v>1199</v>
      </c>
      <c r="G847" s="233"/>
      <c r="H847" s="237">
        <v>10.880000000000001</v>
      </c>
      <c r="I847" s="238"/>
      <c r="J847" s="233"/>
      <c r="K847" s="233"/>
      <c r="L847" s="239"/>
      <c r="M847" s="240"/>
      <c r="N847" s="241"/>
      <c r="O847" s="241"/>
      <c r="P847" s="241"/>
      <c r="Q847" s="241"/>
      <c r="R847" s="241"/>
      <c r="S847" s="241"/>
      <c r="T847" s="24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3" t="s">
        <v>150</v>
      </c>
      <c r="AU847" s="243" t="s">
        <v>91</v>
      </c>
      <c r="AV847" s="13" t="s">
        <v>91</v>
      </c>
      <c r="AW847" s="13" t="s">
        <v>42</v>
      </c>
      <c r="AX847" s="13" t="s">
        <v>89</v>
      </c>
      <c r="AY847" s="243" t="s">
        <v>139</v>
      </c>
    </row>
    <row r="848" s="2" customFormat="1" ht="24.15" customHeight="1">
      <c r="A848" s="40"/>
      <c r="B848" s="41"/>
      <c r="C848" s="213" t="s">
        <v>1200</v>
      </c>
      <c r="D848" s="213" t="s">
        <v>142</v>
      </c>
      <c r="E848" s="214" t="s">
        <v>1201</v>
      </c>
      <c r="F848" s="215" t="s">
        <v>1202</v>
      </c>
      <c r="G848" s="216" t="s">
        <v>547</v>
      </c>
      <c r="H848" s="217">
        <v>9</v>
      </c>
      <c r="I848" s="218"/>
      <c r="J848" s="219">
        <f>ROUND(I848*H848,2)</f>
        <v>0</v>
      </c>
      <c r="K848" s="220"/>
      <c r="L848" s="46"/>
      <c r="M848" s="221" t="s">
        <v>44</v>
      </c>
      <c r="N848" s="222" t="s">
        <v>53</v>
      </c>
      <c r="O848" s="86"/>
      <c r="P848" s="223">
        <f>O848*H848</f>
        <v>0</v>
      </c>
      <c r="Q848" s="223">
        <v>0</v>
      </c>
      <c r="R848" s="223">
        <f>Q848*H848</f>
        <v>0</v>
      </c>
      <c r="S848" s="223">
        <v>0</v>
      </c>
      <c r="T848" s="224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25" t="s">
        <v>236</v>
      </c>
      <c r="AT848" s="225" t="s">
        <v>142</v>
      </c>
      <c r="AU848" s="225" t="s">
        <v>91</v>
      </c>
      <c r="AY848" s="18" t="s">
        <v>139</v>
      </c>
      <c r="BE848" s="226">
        <f>IF(N848="základní",J848,0)</f>
        <v>0</v>
      </c>
      <c r="BF848" s="226">
        <f>IF(N848="snížená",J848,0)</f>
        <v>0</v>
      </c>
      <c r="BG848" s="226">
        <f>IF(N848="zákl. přenesená",J848,0)</f>
        <v>0</v>
      </c>
      <c r="BH848" s="226">
        <f>IF(N848="sníž. přenesená",J848,0)</f>
        <v>0</v>
      </c>
      <c r="BI848" s="226">
        <f>IF(N848="nulová",J848,0)</f>
        <v>0</v>
      </c>
      <c r="BJ848" s="18" t="s">
        <v>89</v>
      </c>
      <c r="BK848" s="226">
        <f>ROUND(I848*H848,2)</f>
        <v>0</v>
      </c>
      <c r="BL848" s="18" t="s">
        <v>236</v>
      </c>
      <c r="BM848" s="225" t="s">
        <v>1203</v>
      </c>
    </row>
    <row r="849" s="2" customFormat="1">
      <c r="A849" s="40"/>
      <c r="B849" s="41"/>
      <c r="C849" s="42"/>
      <c r="D849" s="227" t="s">
        <v>148</v>
      </c>
      <c r="E849" s="42"/>
      <c r="F849" s="228" t="s">
        <v>1204</v>
      </c>
      <c r="G849" s="42"/>
      <c r="H849" s="42"/>
      <c r="I849" s="229"/>
      <c r="J849" s="42"/>
      <c r="K849" s="42"/>
      <c r="L849" s="46"/>
      <c r="M849" s="230"/>
      <c r="N849" s="231"/>
      <c r="O849" s="86"/>
      <c r="P849" s="86"/>
      <c r="Q849" s="86"/>
      <c r="R849" s="86"/>
      <c r="S849" s="86"/>
      <c r="T849" s="87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T849" s="18" t="s">
        <v>148</v>
      </c>
      <c r="AU849" s="18" t="s">
        <v>91</v>
      </c>
    </row>
    <row r="850" s="13" customFormat="1">
      <c r="A850" s="13"/>
      <c r="B850" s="232"/>
      <c r="C850" s="233"/>
      <c r="D850" s="234" t="s">
        <v>150</v>
      </c>
      <c r="E850" s="235" t="s">
        <v>44</v>
      </c>
      <c r="F850" s="236" t="s">
        <v>1205</v>
      </c>
      <c r="G850" s="233"/>
      <c r="H850" s="237">
        <v>9</v>
      </c>
      <c r="I850" s="238"/>
      <c r="J850" s="233"/>
      <c r="K850" s="233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150</v>
      </c>
      <c r="AU850" s="243" t="s">
        <v>91</v>
      </c>
      <c r="AV850" s="13" t="s">
        <v>91</v>
      </c>
      <c r="AW850" s="13" t="s">
        <v>42</v>
      </c>
      <c r="AX850" s="13" t="s">
        <v>89</v>
      </c>
      <c r="AY850" s="243" t="s">
        <v>139</v>
      </c>
    </row>
    <row r="851" s="2" customFormat="1" ht="24.15" customHeight="1">
      <c r="A851" s="40"/>
      <c r="B851" s="41"/>
      <c r="C851" s="244" t="s">
        <v>1206</v>
      </c>
      <c r="D851" s="244" t="s">
        <v>152</v>
      </c>
      <c r="E851" s="245" t="s">
        <v>1207</v>
      </c>
      <c r="F851" s="246" t="s">
        <v>1208</v>
      </c>
      <c r="G851" s="247" t="s">
        <v>547</v>
      </c>
      <c r="H851" s="248">
        <v>9</v>
      </c>
      <c r="I851" s="249"/>
      <c r="J851" s="250">
        <f>ROUND(I851*H851,2)</f>
        <v>0</v>
      </c>
      <c r="K851" s="251"/>
      <c r="L851" s="252"/>
      <c r="M851" s="253" t="s">
        <v>44</v>
      </c>
      <c r="N851" s="254" t="s">
        <v>53</v>
      </c>
      <c r="O851" s="86"/>
      <c r="P851" s="223">
        <f>O851*H851</f>
        <v>0</v>
      </c>
      <c r="Q851" s="223">
        <v>0.0054000000000000003</v>
      </c>
      <c r="R851" s="223">
        <f>Q851*H851</f>
        <v>0.048600000000000004</v>
      </c>
      <c r="S851" s="223">
        <v>0</v>
      </c>
      <c r="T851" s="224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25" t="s">
        <v>332</v>
      </c>
      <c r="AT851" s="225" t="s">
        <v>152</v>
      </c>
      <c r="AU851" s="225" t="s">
        <v>91</v>
      </c>
      <c r="AY851" s="18" t="s">
        <v>139</v>
      </c>
      <c r="BE851" s="226">
        <f>IF(N851="základní",J851,0)</f>
        <v>0</v>
      </c>
      <c r="BF851" s="226">
        <f>IF(N851="snížená",J851,0)</f>
        <v>0</v>
      </c>
      <c r="BG851" s="226">
        <f>IF(N851="zákl. přenesená",J851,0)</f>
        <v>0</v>
      </c>
      <c r="BH851" s="226">
        <f>IF(N851="sníž. přenesená",J851,0)</f>
        <v>0</v>
      </c>
      <c r="BI851" s="226">
        <f>IF(N851="nulová",J851,0)</f>
        <v>0</v>
      </c>
      <c r="BJ851" s="18" t="s">
        <v>89</v>
      </c>
      <c r="BK851" s="226">
        <f>ROUND(I851*H851,2)</f>
        <v>0</v>
      </c>
      <c r="BL851" s="18" t="s">
        <v>236</v>
      </c>
      <c r="BM851" s="225" t="s">
        <v>1209</v>
      </c>
    </row>
    <row r="852" s="2" customFormat="1">
      <c r="A852" s="40"/>
      <c r="B852" s="41"/>
      <c r="C852" s="42"/>
      <c r="D852" s="234" t="s">
        <v>461</v>
      </c>
      <c r="E852" s="42"/>
      <c r="F852" s="266" t="s">
        <v>1081</v>
      </c>
      <c r="G852" s="42"/>
      <c r="H852" s="42"/>
      <c r="I852" s="229"/>
      <c r="J852" s="42"/>
      <c r="K852" s="42"/>
      <c r="L852" s="46"/>
      <c r="M852" s="230"/>
      <c r="N852" s="231"/>
      <c r="O852" s="86"/>
      <c r="P852" s="86"/>
      <c r="Q852" s="86"/>
      <c r="R852" s="86"/>
      <c r="S852" s="86"/>
      <c r="T852" s="87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T852" s="18" t="s">
        <v>461</v>
      </c>
      <c r="AU852" s="18" t="s">
        <v>91</v>
      </c>
    </row>
    <row r="853" s="13" customFormat="1">
      <c r="A853" s="13"/>
      <c r="B853" s="232"/>
      <c r="C853" s="233"/>
      <c r="D853" s="234" t="s">
        <v>150</v>
      </c>
      <c r="E853" s="235" t="s">
        <v>44</v>
      </c>
      <c r="F853" s="236" t="s">
        <v>1205</v>
      </c>
      <c r="G853" s="233"/>
      <c r="H853" s="237">
        <v>9</v>
      </c>
      <c r="I853" s="238"/>
      <c r="J853" s="233"/>
      <c r="K853" s="233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150</v>
      </c>
      <c r="AU853" s="243" t="s">
        <v>91</v>
      </c>
      <c r="AV853" s="13" t="s">
        <v>91</v>
      </c>
      <c r="AW853" s="13" t="s">
        <v>42</v>
      </c>
      <c r="AX853" s="13" t="s">
        <v>89</v>
      </c>
      <c r="AY853" s="243" t="s">
        <v>139</v>
      </c>
    </row>
    <row r="854" s="2" customFormat="1" ht="44.25" customHeight="1">
      <c r="A854" s="40"/>
      <c r="B854" s="41"/>
      <c r="C854" s="213" t="s">
        <v>1210</v>
      </c>
      <c r="D854" s="213" t="s">
        <v>142</v>
      </c>
      <c r="E854" s="214" t="s">
        <v>1211</v>
      </c>
      <c r="F854" s="215" t="s">
        <v>1212</v>
      </c>
      <c r="G854" s="216" t="s">
        <v>197</v>
      </c>
      <c r="H854" s="217">
        <v>30.899999999999999</v>
      </c>
      <c r="I854" s="218"/>
      <c r="J854" s="219">
        <f>ROUND(I854*H854,2)</f>
        <v>0</v>
      </c>
      <c r="K854" s="220"/>
      <c r="L854" s="46"/>
      <c r="M854" s="221" t="s">
        <v>44</v>
      </c>
      <c r="N854" s="222" t="s">
        <v>53</v>
      </c>
      <c r="O854" s="86"/>
      <c r="P854" s="223">
        <f>O854*H854</f>
        <v>0</v>
      </c>
      <c r="Q854" s="223">
        <v>0.0022000000000000001</v>
      </c>
      <c r="R854" s="223">
        <f>Q854*H854</f>
        <v>0.067979999999999999</v>
      </c>
      <c r="S854" s="223">
        <v>0</v>
      </c>
      <c r="T854" s="224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25" t="s">
        <v>236</v>
      </c>
      <c r="AT854" s="225" t="s">
        <v>142</v>
      </c>
      <c r="AU854" s="225" t="s">
        <v>91</v>
      </c>
      <c r="AY854" s="18" t="s">
        <v>139</v>
      </c>
      <c r="BE854" s="226">
        <f>IF(N854="základní",J854,0)</f>
        <v>0</v>
      </c>
      <c r="BF854" s="226">
        <f>IF(N854="snížená",J854,0)</f>
        <v>0</v>
      </c>
      <c r="BG854" s="226">
        <f>IF(N854="zákl. přenesená",J854,0)</f>
        <v>0</v>
      </c>
      <c r="BH854" s="226">
        <f>IF(N854="sníž. přenesená",J854,0)</f>
        <v>0</v>
      </c>
      <c r="BI854" s="226">
        <f>IF(N854="nulová",J854,0)</f>
        <v>0</v>
      </c>
      <c r="BJ854" s="18" t="s">
        <v>89</v>
      </c>
      <c r="BK854" s="226">
        <f>ROUND(I854*H854,2)</f>
        <v>0</v>
      </c>
      <c r="BL854" s="18" t="s">
        <v>236</v>
      </c>
      <c r="BM854" s="225" t="s">
        <v>1213</v>
      </c>
    </row>
    <row r="855" s="2" customFormat="1">
      <c r="A855" s="40"/>
      <c r="B855" s="41"/>
      <c r="C855" s="42"/>
      <c r="D855" s="227" t="s">
        <v>148</v>
      </c>
      <c r="E855" s="42"/>
      <c r="F855" s="228" t="s">
        <v>1214</v>
      </c>
      <c r="G855" s="42"/>
      <c r="H855" s="42"/>
      <c r="I855" s="229"/>
      <c r="J855" s="42"/>
      <c r="K855" s="42"/>
      <c r="L855" s="46"/>
      <c r="M855" s="230"/>
      <c r="N855" s="231"/>
      <c r="O855" s="86"/>
      <c r="P855" s="86"/>
      <c r="Q855" s="86"/>
      <c r="R855" s="86"/>
      <c r="S855" s="86"/>
      <c r="T855" s="87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T855" s="18" t="s">
        <v>148</v>
      </c>
      <c r="AU855" s="18" t="s">
        <v>91</v>
      </c>
    </row>
    <row r="856" s="2" customFormat="1">
      <c r="A856" s="40"/>
      <c r="B856" s="41"/>
      <c r="C856" s="42"/>
      <c r="D856" s="234" t="s">
        <v>461</v>
      </c>
      <c r="E856" s="42"/>
      <c r="F856" s="266" t="s">
        <v>1081</v>
      </c>
      <c r="G856" s="42"/>
      <c r="H856" s="42"/>
      <c r="I856" s="229"/>
      <c r="J856" s="42"/>
      <c r="K856" s="42"/>
      <c r="L856" s="46"/>
      <c r="M856" s="230"/>
      <c r="N856" s="231"/>
      <c r="O856" s="86"/>
      <c r="P856" s="86"/>
      <c r="Q856" s="86"/>
      <c r="R856" s="86"/>
      <c r="S856" s="86"/>
      <c r="T856" s="87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T856" s="18" t="s">
        <v>461</v>
      </c>
      <c r="AU856" s="18" t="s">
        <v>91</v>
      </c>
    </row>
    <row r="857" s="15" customFormat="1">
      <c r="A857" s="15"/>
      <c r="B857" s="267"/>
      <c r="C857" s="268"/>
      <c r="D857" s="234" t="s">
        <v>150</v>
      </c>
      <c r="E857" s="269" t="s">
        <v>44</v>
      </c>
      <c r="F857" s="270" t="s">
        <v>1215</v>
      </c>
      <c r="G857" s="268"/>
      <c r="H857" s="269" t="s">
        <v>44</v>
      </c>
      <c r="I857" s="271"/>
      <c r="J857" s="268"/>
      <c r="K857" s="268"/>
      <c r="L857" s="272"/>
      <c r="M857" s="273"/>
      <c r="N857" s="274"/>
      <c r="O857" s="274"/>
      <c r="P857" s="274"/>
      <c r="Q857" s="274"/>
      <c r="R857" s="274"/>
      <c r="S857" s="274"/>
      <c r="T857" s="27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76" t="s">
        <v>150</v>
      </c>
      <c r="AU857" s="276" t="s">
        <v>91</v>
      </c>
      <c r="AV857" s="15" t="s">
        <v>89</v>
      </c>
      <c r="AW857" s="15" t="s">
        <v>42</v>
      </c>
      <c r="AX857" s="15" t="s">
        <v>82</v>
      </c>
      <c r="AY857" s="276" t="s">
        <v>139</v>
      </c>
    </row>
    <row r="858" s="13" customFormat="1">
      <c r="A858" s="13"/>
      <c r="B858" s="232"/>
      <c r="C858" s="233"/>
      <c r="D858" s="234" t="s">
        <v>150</v>
      </c>
      <c r="E858" s="235" t="s">
        <v>44</v>
      </c>
      <c r="F858" s="236" t="s">
        <v>1216</v>
      </c>
      <c r="G858" s="233"/>
      <c r="H858" s="237">
        <v>30.899999999999999</v>
      </c>
      <c r="I858" s="238"/>
      <c r="J858" s="233"/>
      <c r="K858" s="233"/>
      <c r="L858" s="239"/>
      <c r="M858" s="240"/>
      <c r="N858" s="241"/>
      <c r="O858" s="241"/>
      <c r="P858" s="241"/>
      <c r="Q858" s="241"/>
      <c r="R858" s="241"/>
      <c r="S858" s="241"/>
      <c r="T858" s="24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3" t="s">
        <v>150</v>
      </c>
      <c r="AU858" s="243" t="s">
        <v>91</v>
      </c>
      <c r="AV858" s="13" t="s">
        <v>91</v>
      </c>
      <c r="AW858" s="13" t="s">
        <v>42</v>
      </c>
      <c r="AX858" s="13" t="s">
        <v>89</v>
      </c>
      <c r="AY858" s="243" t="s">
        <v>139</v>
      </c>
    </row>
    <row r="859" s="2" customFormat="1" ht="44.25" customHeight="1">
      <c r="A859" s="40"/>
      <c r="B859" s="41"/>
      <c r="C859" s="213" t="s">
        <v>1217</v>
      </c>
      <c r="D859" s="213" t="s">
        <v>142</v>
      </c>
      <c r="E859" s="214" t="s">
        <v>1218</v>
      </c>
      <c r="F859" s="215" t="s">
        <v>1219</v>
      </c>
      <c r="G859" s="216" t="s">
        <v>197</v>
      </c>
      <c r="H859" s="217">
        <v>87.625</v>
      </c>
      <c r="I859" s="218"/>
      <c r="J859" s="219">
        <f>ROUND(I859*H859,2)</f>
        <v>0</v>
      </c>
      <c r="K859" s="220"/>
      <c r="L859" s="46"/>
      <c r="M859" s="221" t="s">
        <v>44</v>
      </c>
      <c r="N859" s="222" t="s">
        <v>53</v>
      </c>
      <c r="O859" s="86"/>
      <c r="P859" s="223">
        <f>O859*H859</f>
        <v>0</v>
      </c>
      <c r="Q859" s="223">
        <v>0.0058199999999999997</v>
      </c>
      <c r="R859" s="223">
        <f>Q859*H859</f>
        <v>0.50997749999999997</v>
      </c>
      <c r="S859" s="223">
        <v>0</v>
      </c>
      <c r="T859" s="224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25" t="s">
        <v>236</v>
      </c>
      <c r="AT859" s="225" t="s">
        <v>142</v>
      </c>
      <c r="AU859" s="225" t="s">
        <v>91</v>
      </c>
      <c r="AY859" s="18" t="s">
        <v>139</v>
      </c>
      <c r="BE859" s="226">
        <f>IF(N859="základní",J859,0)</f>
        <v>0</v>
      </c>
      <c r="BF859" s="226">
        <f>IF(N859="snížená",J859,0)</f>
        <v>0</v>
      </c>
      <c r="BG859" s="226">
        <f>IF(N859="zákl. přenesená",J859,0)</f>
        <v>0</v>
      </c>
      <c r="BH859" s="226">
        <f>IF(N859="sníž. přenesená",J859,0)</f>
        <v>0</v>
      </c>
      <c r="BI859" s="226">
        <f>IF(N859="nulová",J859,0)</f>
        <v>0</v>
      </c>
      <c r="BJ859" s="18" t="s">
        <v>89</v>
      </c>
      <c r="BK859" s="226">
        <f>ROUND(I859*H859,2)</f>
        <v>0</v>
      </c>
      <c r="BL859" s="18" t="s">
        <v>236</v>
      </c>
      <c r="BM859" s="225" t="s">
        <v>1220</v>
      </c>
    </row>
    <row r="860" s="2" customFormat="1">
      <c r="A860" s="40"/>
      <c r="B860" s="41"/>
      <c r="C860" s="42"/>
      <c r="D860" s="227" t="s">
        <v>148</v>
      </c>
      <c r="E860" s="42"/>
      <c r="F860" s="228" t="s">
        <v>1221</v>
      </c>
      <c r="G860" s="42"/>
      <c r="H860" s="42"/>
      <c r="I860" s="229"/>
      <c r="J860" s="42"/>
      <c r="K860" s="42"/>
      <c r="L860" s="46"/>
      <c r="M860" s="230"/>
      <c r="N860" s="231"/>
      <c r="O860" s="86"/>
      <c r="P860" s="86"/>
      <c r="Q860" s="86"/>
      <c r="R860" s="86"/>
      <c r="S860" s="86"/>
      <c r="T860" s="87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T860" s="18" t="s">
        <v>148</v>
      </c>
      <c r="AU860" s="18" t="s">
        <v>91</v>
      </c>
    </row>
    <row r="861" s="2" customFormat="1">
      <c r="A861" s="40"/>
      <c r="B861" s="41"/>
      <c r="C861" s="42"/>
      <c r="D861" s="234" t="s">
        <v>461</v>
      </c>
      <c r="E861" s="42"/>
      <c r="F861" s="266" t="s">
        <v>1081</v>
      </c>
      <c r="G861" s="42"/>
      <c r="H861" s="42"/>
      <c r="I861" s="229"/>
      <c r="J861" s="42"/>
      <c r="K861" s="42"/>
      <c r="L861" s="46"/>
      <c r="M861" s="230"/>
      <c r="N861" s="231"/>
      <c r="O861" s="86"/>
      <c r="P861" s="86"/>
      <c r="Q861" s="86"/>
      <c r="R861" s="86"/>
      <c r="S861" s="86"/>
      <c r="T861" s="87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T861" s="18" t="s">
        <v>461</v>
      </c>
      <c r="AU861" s="18" t="s">
        <v>91</v>
      </c>
    </row>
    <row r="862" s="15" customFormat="1">
      <c r="A862" s="15"/>
      <c r="B862" s="267"/>
      <c r="C862" s="268"/>
      <c r="D862" s="234" t="s">
        <v>150</v>
      </c>
      <c r="E862" s="269" t="s">
        <v>44</v>
      </c>
      <c r="F862" s="270" t="s">
        <v>1222</v>
      </c>
      <c r="G862" s="268"/>
      <c r="H862" s="269" t="s">
        <v>44</v>
      </c>
      <c r="I862" s="271"/>
      <c r="J862" s="268"/>
      <c r="K862" s="268"/>
      <c r="L862" s="272"/>
      <c r="M862" s="273"/>
      <c r="N862" s="274"/>
      <c r="O862" s="274"/>
      <c r="P862" s="274"/>
      <c r="Q862" s="274"/>
      <c r="R862" s="274"/>
      <c r="S862" s="274"/>
      <c r="T862" s="27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76" t="s">
        <v>150</v>
      </c>
      <c r="AU862" s="276" t="s">
        <v>91</v>
      </c>
      <c r="AV862" s="15" t="s">
        <v>89</v>
      </c>
      <c r="AW862" s="15" t="s">
        <v>42</v>
      </c>
      <c r="AX862" s="15" t="s">
        <v>82</v>
      </c>
      <c r="AY862" s="276" t="s">
        <v>139</v>
      </c>
    </row>
    <row r="863" s="13" customFormat="1">
      <c r="A863" s="13"/>
      <c r="B863" s="232"/>
      <c r="C863" s="233"/>
      <c r="D863" s="234" t="s">
        <v>150</v>
      </c>
      <c r="E863" s="235" t="s">
        <v>44</v>
      </c>
      <c r="F863" s="236" t="s">
        <v>1223</v>
      </c>
      <c r="G863" s="233"/>
      <c r="H863" s="237">
        <v>66.067999999999998</v>
      </c>
      <c r="I863" s="238"/>
      <c r="J863" s="233"/>
      <c r="K863" s="233"/>
      <c r="L863" s="239"/>
      <c r="M863" s="240"/>
      <c r="N863" s="241"/>
      <c r="O863" s="241"/>
      <c r="P863" s="241"/>
      <c r="Q863" s="241"/>
      <c r="R863" s="241"/>
      <c r="S863" s="241"/>
      <c r="T863" s="24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3" t="s">
        <v>150</v>
      </c>
      <c r="AU863" s="243" t="s">
        <v>91</v>
      </c>
      <c r="AV863" s="13" t="s">
        <v>91</v>
      </c>
      <c r="AW863" s="13" t="s">
        <v>42</v>
      </c>
      <c r="AX863" s="13" t="s">
        <v>82</v>
      </c>
      <c r="AY863" s="243" t="s">
        <v>139</v>
      </c>
    </row>
    <row r="864" s="13" customFormat="1">
      <c r="A864" s="13"/>
      <c r="B864" s="232"/>
      <c r="C864" s="233"/>
      <c r="D864" s="234" t="s">
        <v>150</v>
      </c>
      <c r="E864" s="235" t="s">
        <v>44</v>
      </c>
      <c r="F864" s="236" t="s">
        <v>1224</v>
      </c>
      <c r="G864" s="233"/>
      <c r="H864" s="237">
        <v>2.7999999999999998</v>
      </c>
      <c r="I864" s="238"/>
      <c r="J864" s="233"/>
      <c r="K864" s="233"/>
      <c r="L864" s="239"/>
      <c r="M864" s="240"/>
      <c r="N864" s="241"/>
      <c r="O864" s="241"/>
      <c r="P864" s="241"/>
      <c r="Q864" s="241"/>
      <c r="R864" s="241"/>
      <c r="S864" s="241"/>
      <c r="T864" s="24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3" t="s">
        <v>150</v>
      </c>
      <c r="AU864" s="243" t="s">
        <v>91</v>
      </c>
      <c r="AV864" s="13" t="s">
        <v>91</v>
      </c>
      <c r="AW864" s="13" t="s">
        <v>42</v>
      </c>
      <c r="AX864" s="13" t="s">
        <v>82</v>
      </c>
      <c r="AY864" s="243" t="s">
        <v>139</v>
      </c>
    </row>
    <row r="865" s="13" customFormat="1">
      <c r="A865" s="13"/>
      <c r="B865" s="232"/>
      <c r="C865" s="233"/>
      <c r="D865" s="234" t="s">
        <v>150</v>
      </c>
      <c r="E865" s="235" t="s">
        <v>44</v>
      </c>
      <c r="F865" s="236" t="s">
        <v>1225</v>
      </c>
      <c r="G865" s="233"/>
      <c r="H865" s="237">
        <v>8.9000000000000004</v>
      </c>
      <c r="I865" s="238"/>
      <c r="J865" s="233"/>
      <c r="K865" s="233"/>
      <c r="L865" s="239"/>
      <c r="M865" s="240"/>
      <c r="N865" s="241"/>
      <c r="O865" s="241"/>
      <c r="P865" s="241"/>
      <c r="Q865" s="241"/>
      <c r="R865" s="241"/>
      <c r="S865" s="241"/>
      <c r="T865" s="24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3" t="s">
        <v>150</v>
      </c>
      <c r="AU865" s="243" t="s">
        <v>91</v>
      </c>
      <c r="AV865" s="13" t="s">
        <v>91</v>
      </c>
      <c r="AW865" s="13" t="s">
        <v>42</v>
      </c>
      <c r="AX865" s="13" t="s">
        <v>82</v>
      </c>
      <c r="AY865" s="243" t="s">
        <v>139</v>
      </c>
    </row>
    <row r="866" s="13" customFormat="1">
      <c r="A866" s="13"/>
      <c r="B866" s="232"/>
      <c r="C866" s="233"/>
      <c r="D866" s="234" t="s">
        <v>150</v>
      </c>
      <c r="E866" s="235" t="s">
        <v>44</v>
      </c>
      <c r="F866" s="236" t="s">
        <v>1226</v>
      </c>
      <c r="G866" s="233"/>
      <c r="H866" s="237">
        <v>6.4180000000000001</v>
      </c>
      <c r="I866" s="238"/>
      <c r="J866" s="233"/>
      <c r="K866" s="233"/>
      <c r="L866" s="239"/>
      <c r="M866" s="240"/>
      <c r="N866" s="241"/>
      <c r="O866" s="241"/>
      <c r="P866" s="241"/>
      <c r="Q866" s="241"/>
      <c r="R866" s="241"/>
      <c r="S866" s="241"/>
      <c r="T866" s="24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3" t="s">
        <v>150</v>
      </c>
      <c r="AU866" s="243" t="s">
        <v>91</v>
      </c>
      <c r="AV866" s="13" t="s">
        <v>91</v>
      </c>
      <c r="AW866" s="13" t="s">
        <v>42</v>
      </c>
      <c r="AX866" s="13" t="s">
        <v>82</v>
      </c>
      <c r="AY866" s="243" t="s">
        <v>139</v>
      </c>
    </row>
    <row r="867" s="13" customFormat="1">
      <c r="A867" s="13"/>
      <c r="B867" s="232"/>
      <c r="C867" s="233"/>
      <c r="D867" s="234" t="s">
        <v>150</v>
      </c>
      <c r="E867" s="235" t="s">
        <v>44</v>
      </c>
      <c r="F867" s="236" t="s">
        <v>1227</v>
      </c>
      <c r="G867" s="233"/>
      <c r="H867" s="237">
        <v>3.4390000000000001</v>
      </c>
      <c r="I867" s="238"/>
      <c r="J867" s="233"/>
      <c r="K867" s="233"/>
      <c r="L867" s="239"/>
      <c r="M867" s="240"/>
      <c r="N867" s="241"/>
      <c r="O867" s="241"/>
      <c r="P867" s="241"/>
      <c r="Q867" s="241"/>
      <c r="R867" s="241"/>
      <c r="S867" s="241"/>
      <c r="T867" s="24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3" t="s">
        <v>150</v>
      </c>
      <c r="AU867" s="243" t="s">
        <v>91</v>
      </c>
      <c r="AV867" s="13" t="s">
        <v>91</v>
      </c>
      <c r="AW867" s="13" t="s">
        <v>42</v>
      </c>
      <c r="AX867" s="13" t="s">
        <v>82</v>
      </c>
      <c r="AY867" s="243" t="s">
        <v>139</v>
      </c>
    </row>
    <row r="868" s="14" customFormat="1">
      <c r="A868" s="14"/>
      <c r="B868" s="255"/>
      <c r="C868" s="256"/>
      <c r="D868" s="234" t="s">
        <v>150</v>
      </c>
      <c r="E868" s="257" t="s">
        <v>44</v>
      </c>
      <c r="F868" s="258" t="s">
        <v>167</v>
      </c>
      <c r="G868" s="256"/>
      <c r="H868" s="259">
        <v>87.625</v>
      </c>
      <c r="I868" s="260"/>
      <c r="J868" s="256"/>
      <c r="K868" s="256"/>
      <c r="L868" s="261"/>
      <c r="M868" s="262"/>
      <c r="N868" s="263"/>
      <c r="O868" s="263"/>
      <c r="P868" s="263"/>
      <c r="Q868" s="263"/>
      <c r="R868" s="263"/>
      <c r="S868" s="263"/>
      <c r="T868" s="26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5" t="s">
        <v>150</v>
      </c>
      <c r="AU868" s="265" t="s">
        <v>91</v>
      </c>
      <c r="AV868" s="14" t="s">
        <v>146</v>
      </c>
      <c r="AW868" s="14" t="s">
        <v>42</v>
      </c>
      <c r="AX868" s="14" t="s">
        <v>89</v>
      </c>
      <c r="AY868" s="265" t="s">
        <v>139</v>
      </c>
    </row>
    <row r="869" s="2" customFormat="1" ht="44.25" customHeight="1">
      <c r="A869" s="40"/>
      <c r="B869" s="41"/>
      <c r="C869" s="213" t="s">
        <v>1228</v>
      </c>
      <c r="D869" s="213" t="s">
        <v>142</v>
      </c>
      <c r="E869" s="214" t="s">
        <v>1229</v>
      </c>
      <c r="F869" s="215" t="s">
        <v>1230</v>
      </c>
      <c r="G869" s="216" t="s">
        <v>197</v>
      </c>
      <c r="H869" s="217">
        <v>2.7000000000000002</v>
      </c>
      <c r="I869" s="218"/>
      <c r="J869" s="219">
        <f>ROUND(I869*H869,2)</f>
        <v>0</v>
      </c>
      <c r="K869" s="220"/>
      <c r="L869" s="46"/>
      <c r="M869" s="221" t="s">
        <v>44</v>
      </c>
      <c r="N869" s="222" t="s">
        <v>53</v>
      </c>
      <c r="O869" s="86"/>
      <c r="P869" s="223">
        <f>O869*H869</f>
        <v>0</v>
      </c>
      <c r="Q869" s="223">
        <v>0.0060800000000000003</v>
      </c>
      <c r="R869" s="223">
        <f>Q869*H869</f>
        <v>0.016416000000000004</v>
      </c>
      <c r="S869" s="223">
        <v>0</v>
      </c>
      <c r="T869" s="224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25" t="s">
        <v>236</v>
      </c>
      <c r="AT869" s="225" t="s">
        <v>142</v>
      </c>
      <c r="AU869" s="225" t="s">
        <v>91</v>
      </c>
      <c r="AY869" s="18" t="s">
        <v>139</v>
      </c>
      <c r="BE869" s="226">
        <f>IF(N869="základní",J869,0)</f>
        <v>0</v>
      </c>
      <c r="BF869" s="226">
        <f>IF(N869="snížená",J869,0)</f>
        <v>0</v>
      </c>
      <c r="BG869" s="226">
        <f>IF(N869="zákl. přenesená",J869,0)</f>
        <v>0</v>
      </c>
      <c r="BH869" s="226">
        <f>IF(N869="sníž. přenesená",J869,0)</f>
        <v>0</v>
      </c>
      <c r="BI869" s="226">
        <f>IF(N869="nulová",J869,0)</f>
        <v>0</v>
      </c>
      <c r="BJ869" s="18" t="s">
        <v>89</v>
      </c>
      <c r="BK869" s="226">
        <f>ROUND(I869*H869,2)</f>
        <v>0</v>
      </c>
      <c r="BL869" s="18" t="s">
        <v>236</v>
      </c>
      <c r="BM869" s="225" t="s">
        <v>1231</v>
      </c>
    </row>
    <row r="870" s="2" customFormat="1">
      <c r="A870" s="40"/>
      <c r="B870" s="41"/>
      <c r="C870" s="42"/>
      <c r="D870" s="227" t="s">
        <v>148</v>
      </c>
      <c r="E870" s="42"/>
      <c r="F870" s="228" t="s">
        <v>1232</v>
      </c>
      <c r="G870" s="42"/>
      <c r="H870" s="42"/>
      <c r="I870" s="229"/>
      <c r="J870" s="42"/>
      <c r="K870" s="42"/>
      <c r="L870" s="46"/>
      <c r="M870" s="230"/>
      <c r="N870" s="231"/>
      <c r="O870" s="86"/>
      <c r="P870" s="86"/>
      <c r="Q870" s="86"/>
      <c r="R870" s="86"/>
      <c r="S870" s="86"/>
      <c r="T870" s="87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8" t="s">
        <v>148</v>
      </c>
      <c r="AU870" s="18" t="s">
        <v>91</v>
      </c>
    </row>
    <row r="871" s="2" customFormat="1">
      <c r="A871" s="40"/>
      <c r="B871" s="41"/>
      <c r="C871" s="42"/>
      <c r="D871" s="234" t="s">
        <v>461</v>
      </c>
      <c r="E871" s="42"/>
      <c r="F871" s="266" t="s">
        <v>1081</v>
      </c>
      <c r="G871" s="42"/>
      <c r="H871" s="42"/>
      <c r="I871" s="229"/>
      <c r="J871" s="42"/>
      <c r="K871" s="42"/>
      <c r="L871" s="46"/>
      <c r="M871" s="230"/>
      <c r="N871" s="231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8" t="s">
        <v>461</v>
      </c>
      <c r="AU871" s="18" t="s">
        <v>91</v>
      </c>
    </row>
    <row r="872" s="13" customFormat="1">
      <c r="A872" s="13"/>
      <c r="B872" s="232"/>
      <c r="C872" s="233"/>
      <c r="D872" s="234" t="s">
        <v>150</v>
      </c>
      <c r="E872" s="235" t="s">
        <v>44</v>
      </c>
      <c r="F872" s="236" t="s">
        <v>1233</v>
      </c>
      <c r="G872" s="233"/>
      <c r="H872" s="237">
        <v>2.7000000000000002</v>
      </c>
      <c r="I872" s="238"/>
      <c r="J872" s="233"/>
      <c r="K872" s="233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150</v>
      </c>
      <c r="AU872" s="243" t="s">
        <v>91</v>
      </c>
      <c r="AV872" s="13" t="s">
        <v>91</v>
      </c>
      <c r="AW872" s="13" t="s">
        <v>42</v>
      </c>
      <c r="AX872" s="13" t="s">
        <v>89</v>
      </c>
      <c r="AY872" s="243" t="s">
        <v>139</v>
      </c>
    </row>
    <row r="873" s="2" customFormat="1" ht="37.8" customHeight="1">
      <c r="A873" s="40"/>
      <c r="B873" s="41"/>
      <c r="C873" s="213" t="s">
        <v>1234</v>
      </c>
      <c r="D873" s="213" t="s">
        <v>142</v>
      </c>
      <c r="E873" s="214" t="s">
        <v>1235</v>
      </c>
      <c r="F873" s="215" t="s">
        <v>1236</v>
      </c>
      <c r="G873" s="216" t="s">
        <v>161</v>
      </c>
      <c r="H873" s="217">
        <v>1.26</v>
      </c>
      <c r="I873" s="218"/>
      <c r="J873" s="219">
        <f>ROUND(I873*H873,2)</f>
        <v>0</v>
      </c>
      <c r="K873" s="220"/>
      <c r="L873" s="46"/>
      <c r="M873" s="221" t="s">
        <v>44</v>
      </c>
      <c r="N873" s="222" t="s">
        <v>53</v>
      </c>
      <c r="O873" s="86"/>
      <c r="P873" s="223">
        <f>O873*H873</f>
        <v>0</v>
      </c>
      <c r="Q873" s="223">
        <v>0.010789999999999999</v>
      </c>
      <c r="R873" s="223">
        <f>Q873*H873</f>
        <v>0.013595399999999999</v>
      </c>
      <c r="S873" s="223">
        <v>0</v>
      </c>
      <c r="T873" s="224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25" t="s">
        <v>236</v>
      </c>
      <c r="AT873" s="225" t="s">
        <v>142</v>
      </c>
      <c r="AU873" s="225" t="s">
        <v>91</v>
      </c>
      <c r="AY873" s="18" t="s">
        <v>139</v>
      </c>
      <c r="BE873" s="226">
        <f>IF(N873="základní",J873,0)</f>
        <v>0</v>
      </c>
      <c r="BF873" s="226">
        <f>IF(N873="snížená",J873,0)</f>
        <v>0</v>
      </c>
      <c r="BG873" s="226">
        <f>IF(N873="zákl. přenesená",J873,0)</f>
        <v>0</v>
      </c>
      <c r="BH873" s="226">
        <f>IF(N873="sníž. přenesená",J873,0)</f>
        <v>0</v>
      </c>
      <c r="BI873" s="226">
        <f>IF(N873="nulová",J873,0)</f>
        <v>0</v>
      </c>
      <c r="BJ873" s="18" t="s">
        <v>89</v>
      </c>
      <c r="BK873" s="226">
        <f>ROUND(I873*H873,2)</f>
        <v>0</v>
      </c>
      <c r="BL873" s="18" t="s">
        <v>236</v>
      </c>
      <c r="BM873" s="225" t="s">
        <v>1237</v>
      </c>
    </row>
    <row r="874" s="2" customFormat="1">
      <c r="A874" s="40"/>
      <c r="B874" s="41"/>
      <c r="C874" s="42"/>
      <c r="D874" s="227" t="s">
        <v>148</v>
      </c>
      <c r="E874" s="42"/>
      <c r="F874" s="228" t="s">
        <v>1238</v>
      </c>
      <c r="G874" s="42"/>
      <c r="H874" s="42"/>
      <c r="I874" s="229"/>
      <c r="J874" s="42"/>
      <c r="K874" s="42"/>
      <c r="L874" s="46"/>
      <c r="M874" s="230"/>
      <c r="N874" s="231"/>
      <c r="O874" s="86"/>
      <c r="P874" s="86"/>
      <c r="Q874" s="86"/>
      <c r="R874" s="86"/>
      <c r="S874" s="86"/>
      <c r="T874" s="87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8" t="s">
        <v>148</v>
      </c>
      <c r="AU874" s="18" t="s">
        <v>91</v>
      </c>
    </row>
    <row r="875" s="2" customFormat="1">
      <c r="A875" s="40"/>
      <c r="B875" s="41"/>
      <c r="C875" s="42"/>
      <c r="D875" s="234" t="s">
        <v>461</v>
      </c>
      <c r="E875" s="42"/>
      <c r="F875" s="266" t="s">
        <v>1081</v>
      </c>
      <c r="G875" s="42"/>
      <c r="H875" s="42"/>
      <c r="I875" s="229"/>
      <c r="J875" s="42"/>
      <c r="K875" s="42"/>
      <c r="L875" s="46"/>
      <c r="M875" s="230"/>
      <c r="N875" s="231"/>
      <c r="O875" s="86"/>
      <c r="P875" s="86"/>
      <c r="Q875" s="86"/>
      <c r="R875" s="86"/>
      <c r="S875" s="86"/>
      <c r="T875" s="87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T875" s="18" t="s">
        <v>461</v>
      </c>
      <c r="AU875" s="18" t="s">
        <v>91</v>
      </c>
    </row>
    <row r="876" s="13" customFormat="1">
      <c r="A876" s="13"/>
      <c r="B876" s="232"/>
      <c r="C876" s="233"/>
      <c r="D876" s="234" t="s">
        <v>150</v>
      </c>
      <c r="E876" s="235" t="s">
        <v>44</v>
      </c>
      <c r="F876" s="236" t="s">
        <v>1037</v>
      </c>
      <c r="G876" s="233"/>
      <c r="H876" s="237">
        <v>1.26</v>
      </c>
      <c r="I876" s="238"/>
      <c r="J876" s="233"/>
      <c r="K876" s="233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150</v>
      </c>
      <c r="AU876" s="243" t="s">
        <v>91</v>
      </c>
      <c r="AV876" s="13" t="s">
        <v>91</v>
      </c>
      <c r="AW876" s="13" t="s">
        <v>42</v>
      </c>
      <c r="AX876" s="13" t="s">
        <v>89</v>
      </c>
      <c r="AY876" s="243" t="s">
        <v>139</v>
      </c>
    </row>
    <row r="877" s="2" customFormat="1" ht="44.25" customHeight="1">
      <c r="A877" s="40"/>
      <c r="B877" s="41"/>
      <c r="C877" s="213" t="s">
        <v>1239</v>
      </c>
      <c r="D877" s="213" t="s">
        <v>142</v>
      </c>
      <c r="E877" s="214" t="s">
        <v>1240</v>
      </c>
      <c r="F877" s="215" t="s">
        <v>1241</v>
      </c>
      <c r="G877" s="216" t="s">
        <v>547</v>
      </c>
      <c r="H877" s="217">
        <v>5</v>
      </c>
      <c r="I877" s="218"/>
      <c r="J877" s="219">
        <f>ROUND(I877*H877,2)</f>
        <v>0</v>
      </c>
      <c r="K877" s="220"/>
      <c r="L877" s="46"/>
      <c r="M877" s="221" t="s">
        <v>44</v>
      </c>
      <c r="N877" s="222" t="s">
        <v>53</v>
      </c>
      <c r="O877" s="86"/>
      <c r="P877" s="223">
        <f>O877*H877</f>
        <v>0</v>
      </c>
      <c r="Q877" s="223">
        <v>0.00044999999999999999</v>
      </c>
      <c r="R877" s="223">
        <f>Q877*H877</f>
        <v>0.0022499999999999998</v>
      </c>
      <c r="S877" s="223">
        <v>0</v>
      </c>
      <c r="T877" s="224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25" t="s">
        <v>236</v>
      </c>
      <c r="AT877" s="225" t="s">
        <v>142</v>
      </c>
      <c r="AU877" s="225" t="s">
        <v>91</v>
      </c>
      <c r="AY877" s="18" t="s">
        <v>139</v>
      </c>
      <c r="BE877" s="226">
        <f>IF(N877="základní",J877,0)</f>
        <v>0</v>
      </c>
      <c r="BF877" s="226">
        <f>IF(N877="snížená",J877,0)</f>
        <v>0</v>
      </c>
      <c r="BG877" s="226">
        <f>IF(N877="zákl. přenesená",J877,0)</f>
        <v>0</v>
      </c>
      <c r="BH877" s="226">
        <f>IF(N877="sníž. přenesená",J877,0)</f>
        <v>0</v>
      </c>
      <c r="BI877" s="226">
        <f>IF(N877="nulová",J877,0)</f>
        <v>0</v>
      </c>
      <c r="BJ877" s="18" t="s">
        <v>89</v>
      </c>
      <c r="BK877" s="226">
        <f>ROUND(I877*H877,2)</f>
        <v>0</v>
      </c>
      <c r="BL877" s="18" t="s">
        <v>236</v>
      </c>
      <c r="BM877" s="225" t="s">
        <v>1242</v>
      </c>
    </row>
    <row r="878" s="2" customFormat="1">
      <c r="A878" s="40"/>
      <c r="B878" s="41"/>
      <c r="C878" s="42"/>
      <c r="D878" s="227" t="s">
        <v>148</v>
      </c>
      <c r="E878" s="42"/>
      <c r="F878" s="228" t="s">
        <v>1243</v>
      </c>
      <c r="G878" s="42"/>
      <c r="H878" s="42"/>
      <c r="I878" s="229"/>
      <c r="J878" s="42"/>
      <c r="K878" s="42"/>
      <c r="L878" s="46"/>
      <c r="M878" s="230"/>
      <c r="N878" s="231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8" t="s">
        <v>148</v>
      </c>
      <c r="AU878" s="18" t="s">
        <v>91</v>
      </c>
    </row>
    <row r="879" s="2" customFormat="1">
      <c r="A879" s="40"/>
      <c r="B879" s="41"/>
      <c r="C879" s="42"/>
      <c r="D879" s="234" t="s">
        <v>461</v>
      </c>
      <c r="E879" s="42"/>
      <c r="F879" s="266" t="s">
        <v>1081</v>
      </c>
      <c r="G879" s="42"/>
      <c r="H879" s="42"/>
      <c r="I879" s="229"/>
      <c r="J879" s="42"/>
      <c r="K879" s="42"/>
      <c r="L879" s="46"/>
      <c r="M879" s="230"/>
      <c r="N879" s="231"/>
      <c r="O879" s="86"/>
      <c r="P879" s="86"/>
      <c r="Q879" s="86"/>
      <c r="R879" s="86"/>
      <c r="S879" s="86"/>
      <c r="T879" s="87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8" t="s">
        <v>461</v>
      </c>
      <c r="AU879" s="18" t="s">
        <v>91</v>
      </c>
    </row>
    <row r="880" s="13" customFormat="1">
      <c r="A880" s="13"/>
      <c r="B880" s="232"/>
      <c r="C880" s="233"/>
      <c r="D880" s="234" t="s">
        <v>150</v>
      </c>
      <c r="E880" s="235" t="s">
        <v>44</v>
      </c>
      <c r="F880" s="236" t="s">
        <v>1044</v>
      </c>
      <c r="G880" s="233"/>
      <c r="H880" s="237">
        <v>1</v>
      </c>
      <c r="I880" s="238"/>
      <c r="J880" s="233"/>
      <c r="K880" s="233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150</v>
      </c>
      <c r="AU880" s="243" t="s">
        <v>91</v>
      </c>
      <c r="AV880" s="13" t="s">
        <v>91</v>
      </c>
      <c r="AW880" s="13" t="s">
        <v>42</v>
      </c>
      <c r="AX880" s="13" t="s">
        <v>82</v>
      </c>
      <c r="AY880" s="243" t="s">
        <v>139</v>
      </c>
    </row>
    <row r="881" s="13" customFormat="1">
      <c r="A881" s="13"/>
      <c r="B881" s="232"/>
      <c r="C881" s="233"/>
      <c r="D881" s="234" t="s">
        <v>150</v>
      </c>
      <c r="E881" s="235" t="s">
        <v>44</v>
      </c>
      <c r="F881" s="236" t="s">
        <v>1045</v>
      </c>
      <c r="G881" s="233"/>
      <c r="H881" s="237">
        <v>4</v>
      </c>
      <c r="I881" s="238"/>
      <c r="J881" s="233"/>
      <c r="K881" s="233"/>
      <c r="L881" s="239"/>
      <c r="M881" s="240"/>
      <c r="N881" s="241"/>
      <c r="O881" s="241"/>
      <c r="P881" s="241"/>
      <c r="Q881" s="241"/>
      <c r="R881" s="241"/>
      <c r="S881" s="241"/>
      <c r="T881" s="24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3" t="s">
        <v>150</v>
      </c>
      <c r="AU881" s="243" t="s">
        <v>91</v>
      </c>
      <c r="AV881" s="13" t="s">
        <v>91</v>
      </c>
      <c r="AW881" s="13" t="s">
        <v>42</v>
      </c>
      <c r="AX881" s="13" t="s">
        <v>82</v>
      </c>
      <c r="AY881" s="243" t="s">
        <v>139</v>
      </c>
    </row>
    <row r="882" s="14" customFormat="1">
      <c r="A882" s="14"/>
      <c r="B882" s="255"/>
      <c r="C882" s="256"/>
      <c r="D882" s="234" t="s">
        <v>150</v>
      </c>
      <c r="E882" s="257" t="s">
        <v>44</v>
      </c>
      <c r="F882" s="258" t="s">
        <v>167</v>
      </c>
      <c r="G882" s="256"/>
      <c r="H882" s="259">
        <v>5</v>
      </c>
      <c r="I882" s="260"/>
      <c r="J882" s="256"/>
      <c r="K882" s="256"/>
      <c r="L882" s="261"/>
      <c r="M882" s="262"/>
      <c r="N882" s="263"/>
      <c r="O882" s="263"/>
      <c r="P882" s="263"/>
      <c r="Q882" s="263"/>
      <c r="R882" s="263"/>
      <c r="S882" s="263"/>
      <c r="T882" s="26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5" t="s">
        <v>150</v>
      </c>
      <c r="AU882" s="265" t="s">
        <v>91</v>
      </c>
      <c r="AV882" s="14" t="s">
        <v>146</v>
      </c>
      <c r="AW882" s="14" t="s">
        <v>42</v>
      </c>
      <c r="AX882" s="14" t="s">
        <v>89</v>
      </c>
      <c r="AY882" s="265" t="s">
        <v>139</v>
      </c>
    </row>
    <row r="883" s="2" customFormat="1" ht="49.05" customHeight="1">
      <c r="A883" s="40"/>
      <c r="B883" s="41"/>
      <c r="C883" s="213" t="s">
        <v>1244</v>
      </c>
      <c r="D883" s="213" t="s">
        <v>142</v>
      </c>
      <c r="E883" s="214" t="s">
        <v>1245</v>
      </c>
      <c r="F883" s="215" t="s">
        <v>1246</v>
      </c>
      <c r="G883" s="216" t="s">
        <v>547</v>
      </c>
      <c r="H883" s="217">
        <v>9</v>
      </c>
      <c r="I883" s="218"/>
      <c r="J883" s="219">
        <f>ROUND(I883*H883,2)</f>
        <v>0</v>
      </c>
      <c r="K883" s="220"/>
      <c r="L883" s="46"/>
      <c r="M883" s="221" t="s">
        <v>44</v>
      </c>
      <c r="N883" s="222" t="s">
        <v>53</v>
      </c>
      <c r="O883" s="86"/>
      <c r="P883" s="223">
        <f>O883*H883</f>
        <v>0</v>
      </c>
      <c r="Q883" s="223">
        <v>0.00044999999999999999</v>
      </c>
      <c r="R883" s="223">
        <f>Q883*H883</f>
        <v>0.0040499999999999998</v>
      </c>
      <c r="S883" s="223">
        <v>0</v>
      </c>
      <c r="T883" s="224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25" t="s">
        <v>236</v>
      </c>
      <c r="AT883" s="225" t="s">
        <v>142</v>
      </c>
      <c r="AU883" s="225" t="s">
        <v>91</v>
      </c>
      <c r="AY883" s="18" t="s">
        <v>139</v>
      </c>
      <c r="BE883" s="226">
        <f>IF(N883="základní",J883,0)</f>
        <v>0</v>
      </c>
      <c r="BF883" s="226">
        <f>IF(N883="snížená",J883,0)</f>
        <v>0</v>
      </c>
      <c r="BG883" s="226">
        <f>IF(N883="zákl. přenesená",J883,0)</f>
        <v>0</v>
      </c>
      <c r="BH883" s="226">
        <f>IF(N883="sníž. přenesená",J883,0)</f>
        <v>0</v>
      </c>
      <c r="BI883" s="226">
        <f>IF(N883="nulová",J883,0)</f>
        <v>0</v>
      </c>
      <c r="BJ883" s="18" t="s">
        <v>89</v>
      </c>
      <c r="BK883" s="226">
        <f>ROUND(I883*H883,2)</f>
        <v>0</v>
      </c>
      <c r="BL883" s="18" t="s">
        <v>236</v>
      </c>
      <c r="BM883" s="225" t="s">
        <v>1247</v>
      </c>
    </row>
    <row r="884" s="2" customFormat="1">
      <c r="A884" s="40"/>
      <c r="B884" s="41"/>
      <c r="C884" s="42"/>
      <c r="D884" s="227" t="s">
        <v>148</v>
      </c>
      <c r="E884" s="42"/>
      <c r="F884" s="228" t="s">
        <v>1248</v>
      </c>
      <c r="G884" s="42"/>
      <c r="H884" s="42"/>
      <c r="I884" s="229"/>
      <c r="J884" s="42"/>
      <c r="K884" s="42"/>
      <c r="L884" s="46"/>
      <c r="M884" s="230"/>
      <c r="N884" s="231"/>
      <c r="O884" s="86"/>
      <c r="P884" s="86"/>
      <c r="Q884" s="86"/>
      <c r="R884" s="86"/>
      <c r="S884" s="86"/>
      <c r="T884" s="87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T884" s="18" t="s">
        <v>148</v>
      </c>
      <c r="AU884" s="18" t="s">
        <v>91</v>
      </c>
    </row>
    <row r="885" s="2" customFormat="1">
      <c r="A885" s="40"/>
      <c r="B885" s="41"/>
      <c r="C885" s="42"/>
      <c r="D885" s="234" t="s">
        <v>461</v>
      </c>
      <c r="E885" s="42"/>
      <c r="F885" s="266" t="s">
        <v>1081</v>
      </c>
      <c r="G885" s="42"/>
      <c r="H885" s="42"/>
      <c r="I885" s="229"/>
      <c r="J885" s="42"/>
      <c r="K885" s="42"/>
      <c r="L885" s="46"/>
      <c r="M885" s="230"/>
      <c r="N885" s="231"/>
      <c r="O885" s="86"/>
      <c r="P885" s="86"/>
      <c r="Q885" s="86"/>
      <c r="R885" s="86"/>
      <c r="S885" s="86"/>
      <c r="T885" s="87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T885" s="18" t="s">
        <v>461</v>
      </c>
      <c r="AU885" s="18" t="s">
        <v>91</v>
      </c>
    </row>
    <row r="886" s="13" customFormat="1">
      <c r="A886" s="13"/>
      <c r="B886" s="232"/>
      <c r="C886" s="233"/>
      <c r="D886" s="234" t="s">
        <v>150</v>
      </c>
      <c r="E886" s="235" t="s">
        <v>44</v>
      </c>
      <c r="F886" s="236" t="s">
        <v>1205</v>
      </c>
      <c r="G886" s="233"/>
      <c r="H886" s="237">
        <v>9</v>
      </c>
      <c r="I886" s="238"/>
      <c r="J886" s="233"/>
      <c r="K886" s="233"/>
      <c r="L886" s="239"/>
      <c r="M886" s="240"/>
      <c r="N886" s="241"/>
      <c r="O886" s="241"/>
      <c r="P886" s="241"/>
      <c r="Q886" s="241"/>
      <c r="R886" s="241"/>
      <c r="S886" s="241"/>
      <c r="T886" s="242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3" t="s">
        <v>150</v>
      </c>
      <c r="AU886" s="243" t="s">
        <v>91</v>
      </c>
      <c r="AV886" s="13" t="s">
        <v>91</v>
      </c>
      <c r="AW886" s="13" t="s">
        <v>42</v>
      </c>
      <c r="AX886" s="13" t="s">
        <v>89</v>
      </c>
      <c r="AY886" s="243" t="s">
        <v>139</v>
      </c>
    </row>
    <row r="887" s="2" customFormat="1" ht="24.15" customHeight="1">
      <c r="A887" s="40"/>
      <c r="B887" s="41"/>
      <c r="C887" s="213" t="s">
        <v>1249</v>
      </c>
      <c r="D887" s="213" t="s">
        <v>142</v>
      </c>
      <c r="E887" s="214" t="s">
        <v>1250</v>
      </c>
      <c r="F887" s="215" t="s">
        <v>1251</v>
      </c>
      <c r="G887" s="216" t="s">
        <v>197</v>
      </c>
      <c r="H887" s="217">
        <v>70.400000000000006</v>
      </c>
      <c r="I887" s="218"/>
      <c r="J887" s="219">
        <f>ROUND(I887*H887,2)</f>
        <v>0</v>
      </c>
      <c r="K887" s="220"/>
      <c r="L887" s="46"/>
      <c r="M887" s="221" t="s">
        <v>44</v>
      </c>
      <c r="N887" s="222" t="s">
        <v>53</v>
      </c>
      <c r="O887" s="86"/>
      <c r="P887" s="223">
        <f>O887*H887</f>
        <v>0</v>
      </c>
      <c r="Q887" s="223">
        <v>0</v>
      </c>
      <c r="R887" s="223">
        <f>Q887*H887</f>
        <v>0</v>
      </c>
      <c r="S887" s="223">
        <v>0</v>
      </c>
      <c r="T887" s="224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25" t="s">
        <v>236</v>
      </c>
      <c r="AT887" s="225" t="s">
        <v>142</v>
      </c>
      <c r="AU887" s="225" t="s">
        <v>91</v>
      </c>
      <c r="AY887" s="18" t="s">
        <v>139</v>
      </c>
      <c r="BE887" s="226">
        <f>IF(N887="základní",J887,0)</f>
        <v>0</v>
      </c>
      <c r="BF887" s="226">
        <f>IF(N887="snížená",J887,0)</f>
        <v>0</v>
      </c>
      <c r="BG887" s="226">
        <f>IF(N887="zákl. přenesená",J887,0)</f>
        <v>0</v>
      </c>
      <c r="BH887" s="226">
        <f>IF(N887="sníž. přenesená",J887,0)</f>
        <v>0</v>
      </c>
      <c r="BI887" s="226">
        <f>IF(N887="nulová",J887,0)</f>
        <v>0</v>
      </c>
      <c r="BJ887" s="18" t="s">
        <v>89</v>
      </c>
      <c r="BK887" s="226">
        <f>ROUND(I887*H887,2)</f>
        <v>0</v>
      </c>
      <c r="BL887" s="18" t="s">
        <v>236</v>
      </c>
      <c r="BM887" s="225" t="s">
        <v>1252</v>
      </c>
    </row>
    <row r="888" s="2" customFormat="1">
      <c r="A888" s="40"/>
      <c r="B888" s="41"/>
      <c r="C888" s="42"/>
      <c r="D888" s="227" t="s">
        <v>148</v>
      </c>
      <c r="E888" s="42"/>
      <c r="F888" s="228" t="s">
        <v>1253</v>
      </c>
      <c r="G888" s="42"/>
      <c r="H888" s="42"/>
      <c r="I888" s="229"/>
      <c r="J888" s="42"/>
      <c r="K888" s="42"/>
      <c r="L888" s="46"/>
      <c r="M888" s="230"/>
      <c r="N888" s="231"/>
      <c r="O888" s="86"/>
      <c r="P888" s="86"/>
      <c r="Q888" s="86"/>
      <c r="R888" s="86"/>
      <c r="S888" s="86"/>
      <c r="T888" s="87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T888" s="18" t="s">
        <v>148</v>
      </c>
      <c r="AU888" s="18" t="s">
        <v>91</v>
      </c>
    </row>
    <row r="889" s="13" customFormat="1">
      <c r="A889" s="13"/>
      <c r="B889" s="232"/>
      <c r="C889" s="233"/>
      <c r="D889" s="234" t="s">
        <v>150</v>
      </c>
      <c r="E889" s="235" t="s">
        <v>44</v>
      </c>
      <c r="F889" s="236" t="s">
        <v>1254</v>
      </c>
      <c r="G889" s="233"/>
      <c r="H889" s="237">
        <v>70.400000000000006</v>
      </c>
      <c r="I889" s="238"/>
      <c r="J889" s="233"/>
      <c r="K889" s="233"/>
      <c r="L889" s="239"/>
      <c r="M889" s="240"/>
      <c r="N889" s="241"/>
      <c r="O889" s="241"/>
      <c r="P889" s="241"/>
      <c r="Q889" s="241"/>
      <c r="R889" s="241"/>
      <c r="S889" s="241"/>
      <c r="T889" s="242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3" t="s">
        <v>150</v>
      </c>
      <c r="AU889" s="243" t="s">
        <v>91</v>
      </c>
      <c r="AV889" s="13" t="s">
        <v>91</v>
      </c>
      <c r="AW889" s="13" t="s">
        <v>42</v>
      </c>
      <c r="AX889" s="13" t="s">
        <v>89</v>
      </c>
      <c r="AY889" s="243" t="s">
        <v>139</v>
      </c>
    </row>
    <row r="890" s="2" customFormat="1" ht="24.15" customHeight="1">
      <c r="A890" s="40"/>
      <c r="B890" s="41"/>
      <c r="C890" s="213" t="s">
        <v>1255</v>
      </c>
      <c r="D890" s="213" t="s">
        <v>142</v>
      </c>
      <c r="E890" s="214" t="s">
        <v>1256</v>
      </c>
      <c r="F890" s="215" t="s">
        <v>1257</v>
      </c>
      <c r="G890" s="216" t="s">
        <v>547</v>
      </c>
      <c r="H890" s="217">
        <v>7</v>
      </c>
      <c r="I890" s="218"/>
      <c r="J890" s="219">
        <f>ROUND(I890*H890,2)</f>
        <v>0</v>
      </c>
      <c r="K890" s="220"/>
      <c r="L890" s="46"/>
      <c r="M890" s="221" t="s">
        <v>44</v>
      </c>
      <c r="N890" s="222" t="s">
        <v>53</v>
      </c>
      <c r="O890" s="86"/>
      <c r="P890" s="223">
        <f>O890*H890</f>
        <v>0</v>
      </c>
      <c r="Q890" s="223">
        <v>0</v>
      </c>
      <c r="R890" s="223">
        <f>Q890*H890</f>
        <v>0</v>
      </c>
      <c r="S890" s="223">
        <v>0</v>
      </c>
      <c r="T890" s="224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25" t="s">
        <v>236</v>
      </c>
      <c r="AT890" s="225" t="s">
        <v>142</v>
      </c>
      <c r="AU890" s="225" t="s">
        <v>91</v>
      </c>
      <c r="AY890" s="18" t="s">
        <v>139</v>
      </c>
      <c r="BE890" s="226">
        <f>IF(N890="základní",J890,0)</f>
        <v>0</v>
      </c>
      <c r="BF890" s="226">
        <f>IF(N890="snížená",J890,0)</f>
        <v>0</v>
      </c>
      <c r="BG890" s="226">
        <f>IF(N890="zákl. přenesená",J890,0)</f>
        <v>0</v>
      </c>
      <c r="BH890" s="226">
        <f>IF(N890="sníž. přenesená",J890,0)</f>
        <v>0</v>
      </c>
      <c r="BI890" s="226">
        <f>IF(N890="nulová",J890,0)</f>
        <v>0</v>
      </c>
      <c r="BJ890" s="18" t="s">
        <v>89</v>
      </c>
      <c r="BK890" s="226">
        <f>ROUND(I890*H890,2)</f>
        <v>0</v>
      </c>
      <c r="BL890" s="18" t="s">
        <v>236</v>
      </c>
      <c r="BM890" s="225" t="s">
        <v>1258</v>
      </c>
    </row>
    <row r="891" s="2" customFormat="1">
      <c r="A891" s="40"/>
      <c r="B891" s="41"/>
      <c r="C891" s="42"/>
      <c r="D891" s="227" t="s">
        <v>148</v>
      </c>
      <c r="E891" s="42"/>
      <c r="F891" s="228" t="s">
        <v>1259</v>
      </c>
      <c r="G891" s="42"/>
      <c r="H891" s="42"/>
      <c r="I891" s="229"/>
      <c r="J891" s="42"/>
      <c r="K891" s="42"/>
      <c r="L891" s="46"/>
      <c r="M891" s="230"/>
      <c r="N891" s="231"/>
      <c r="O891" s="86"/>
      <c r="P891" s="86"/>
      <c r="Q891" s="86"/>
      <c r="R891" s="86"/>
      <c r="S891" s="86"/>
      <c r="T891" s="87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T891" s="18" t="s">
        <v>148</v>
      </c>
      <c r="AU891" s="18" t="s">
        <v>91</v>
      </c>
    </row>
    <row r="892" s="13" customFormat="1">
      <c r="A892" s="13"/>
      <c r="B892" s="232"/>
      <c r="C892" s="233"/>
      <c r="D892" s="234" t="s">
        <v>150</v>
      </c>
      <c r="E892" s="235" t="s">
        <v>44</v>
      </c>
      <c r="F892" s="236" t="s">
        <v>1260</v>
      </c>
      <c r="G892" s="233"/>
      <c r="H892" s="237">
        <v>7</v>
      </c>
      <c r="I892" s="238"/>
      <c r="J892" s="233"/>
      <c r="K892" s="233"/>
      <c r="L892" s="239"/>
      <c r="M892" s="240"/>
      <c r="N892" s="241"/>
      <c r="O892" s="241"/>
      <c r="P892" s="241"/>
      <c r="Q892" s="241"/>
      <c r="R892" s="241"/>
      <c r="S892" s="241"/>
      <c r="T892" s="24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3" t="s">
        <v>150</v>
      </c>
      <c r="AU892" s="243" t="s">
        <v>91</v>
      </c>
      <c r="AV892" s="13" t="s">
        <v>91</v>
      </c>
      <c r="AW892" s="13" t="s">
        <v>42</v>
      </c>
      <c r="AX892" s="13" t="s">
        <v>89</v>
      </c>
      <c r="AY892" s="243" t="s">
        <v>139</v>
      </c>
    </row>
    <row r="893" s="2" customFormat="1" ht="24.15" customHeight="1">
      <c r="A893" s="40"/>
      <c r="B893" s="41"/>
      <c r="C893" s="213" t="s">
        <v>1261</v>
      </c>
      <c r="D893" s="213" t="s">
        <v>142</v>
      </c>
      <c r="E893" s="214" t="s">
        <v>1262</v>
      </c>
      <c r="F893" s="215" t="s">
        <v>1263</v>
      </c>
      <c r="G893" s="216" t="s">
        <v>547</v>
      </c>
      <c r="H893" s="217">
        <v>77.439999999999998</v>
      </c>
      <c r="I893" s="218"/>
      <c r="J893" s="219">
        <f>ROUND(I893*H893,2)</f>
        <v>0</v>
      </c>
      <c r="K893" s="220"/>
      <c r="L893" s="46"/>
      <c r="M893" s="221" t="s">
        <v>44</v>
      </c>
      <c r="N893" s="222" t="s">
        <v>53</v>
      </c>
      <c r="O893" s="86"/>
      <c r="P893" s="223">
        <f>O893*H893</f>
        <v>0</v>
      </c>
      <c r="Q893" s="223">
        <v>0</v>
      </c>
      <c r="R893" s="223">
        <f>Q893*H893</f>
        <v>0</v>
      </c>
      <c r="S893" s="223">
        <v>0</v>
      </c>
      <c r="T893" s="224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25" t="s">
        <v>236</v>
      </c>
      <c r="AT893" s="225" t="s">
        <v>142</v>
      </c>
      <c r="AU893" s="225" t="s">
        <v>91</v>
      </c>
      <c r="AY893" s="18" t="s">
        <v>139</v>
      </c>
      <c r="BE893" s="226">
        <f>IF(N893="základní",J893,0)</f>
        <v>0</v>
      </c>
      <c r="BF893" s="226">
        <f>IF(N893="snížená",J893,0)</f>
        <v>0</v>
      </c>
      <c r="BG893" s="226">
        <f>IF(N893="zákl. přenesená",J893,0)</f>
        <v>0</v>
      </c>
      <c r="BH893" s="226">
        <f>IF(N893="sníž. přenesená",J893,0)</f>
        <v>0</v>
      </c>
      <c r="BI893" s="226">
        <f>IF(N893="nulová",J893,0)</f>
        <v>0</v>
      </c>
      <c r="BJ893" s="18" t="s">
        <v>89</v>
      </c>
      <c r="BK893" s="226">
        <f>ROUND(I893*H893,2)</f>
        <v>0</v>
      </c>
      <c r="BL893" s="18" t="s">
        <v>236</v>
      </c>
      <c r="BM893" s="225" t="s">
        <v>1264</v>
      </c>
    </row>
    <row r="894" s="2" customFormat="1">
      <c r="A894" s="40"/>
      <c r="B894" s="41"/>
      <c r="C894" s="42"/>
      <c r="D894" s="227" t="s">
        <v>148</v>
      </c>
      <c r="E894" s="42"/>
      <c r="F894" s="228" t="s">
        <v>1265</v>
      </c>
      <c r="G894" s="42"/>
      <c r="H894" s="42"/>
      <c r="I894" s="229"/>
      <c r="J894" s="42"/>
      <c r="K894" s="42"/>
      <c r="L894" s="46"/>
      <c r="M894" s="230"/>
      <c r="N894" s="231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8" t="s">
        <v>148</v>
      </c>
      <c r="AU894" s="18" t="s">
        <v>91</v>
      </c>
    </row>
    <row r="895" s="13" customFormat="1">
      <c r="A895" s="13"/>
      <c r="B895" s="232"/>
      <c r="C895" s="233"/>
      <c r="D895" s="234" t="s">
        <v>150</v>
      </c>
      <c r="E895" s="235" t="s">
        <v>44</v>
      </c>
      <c r="F895" s="236" t="s">
        <v>1266</v>
      </c>
      <c r="G895" s="233"/>
      <c r="H895" s="237">
        <v>77.439999999999998</v>
      </c>
      <c r="I895" s="238"/>
      <c r="J895" s="233"/>
      <c r="K895" s="233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150</v>
      </c>
      <c r="AU895" s="243" t="s">
        <v>91</v>
      </c>
      <c r="AV895" s="13" t="s">
        <v>91</v>
      </c>
      <c r="AW895" s="13" t="s">
        <v>42</v>
      </c>
      <c r="AX895" s="13" t="s">
        <v>89</v>
      </c>
      <c r="AY895" s="243" t="s">
        <v>139</v>
      </c>
    </row>
    <row r="896" s="2" customFormat="1" ht="24.15" customHeight="1">
      <c r="A896" s="40"/>
      <c r="B896" s="41"/>
      <c r="C896" s="213" t="s">
        <v>1267</v>
      </c>
      <c r="D896" s="213" t="s">
        <v>142</v>
      </c>
      <c r="E896" s="214" t="s">
        <v>1268</v>
      </c>
      <c r="F896" s="215" t="s">
        <v>1269</v>
      </c>
      <c r="G896" s="216" t="s">
        <v>547</v>
      </c>
      <c r="H896" s="217">
        <v>6</v>
      </c>
      <c r="I896" s="218"/>
      <c r="J896" s="219">
        <f>ROUND(I896*H896,2)</f>
        <v>0</v>
      </c>
      <c r="K896" s="220"/>
      <c r="L896" s="46"/>
      <c r="M896" s="221" t="s">
        <v>44</v>
      </c>
      <c r="N896" s="222" t="s">
        <v>53</v>
      </c>
      <c r="O896" s="86"/>
      <c r="P896" s="223">
        <f>O896*H896</f>
        <v>0</v>
      </c>
      <c r="Q896" s="223">
        <v>0</v>
      </c>
      <c r="R896" s="223">
        <f>Q896*H896</f>
        <v>0</v>
      </c>
      <c r="S896" s="223">
        <v>0</v>
      </c>
      <c r="T896" s="224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25" t="s">
        <v>236</v>
      </c>
      <c r="AT896" s="225" t="s">
        <v>142</v>
      </c>
      <c r="AU896" s="225" t="s">
        <v>91</v>
      </c>
      <c r="AY896" s="18" t="s">
        <v>139</v>
      </c>
      <c r="BE896" s="226">
        <f>IF(N896="základní",J896,0)</f>
        <v>0</v>
      </c>
      <c r="BF896" s="226">
        <f>IF(N896="snížená",J896,0)</f>
        <v>0</v>
      </c>
      <c r="BG896" s="226">
        <f>IF(N896="zákl. přenesená",J896,0)</f>
        <v>0</v>
      </c>
      <c r="BH896" s="226">
        <f>IF(N896="sníž. přenesená",J896,0)</f>
        <v>0</v>
      </c>
      <c r="BI896" s="226">
        <f>IF(N896="nulová",J896,0)</f>
        <v>0</v>
      </c>
      <c r="BJ896" s="18" t="s">
        <v>89</v>
      </c>
      <c r="BK896" s="226">
        <f>ROUND(I896*H896,2)</f>
        <v>0</v>
      </c>
      <c r="BL896" s="18" t="s">
        <v>236</v>
      </c>
      <c r="BM896" s="225" t="s">
        <v>1270</v>
      </c>
    </row>
    <row r="897" s="2" customFormat="1">
      <c r="A897" s="40"/>
      <c r="B897" s="41"/>
      <c r="C897" s="42"/>
      <c r="D897" s="227" t="s">
        <v>148</v>
      </c>
      <c r="E897" s="42"/>
      <c r="F897" s="228" t="s">
        <v>1271</v>
      </c>
      <c r="G897" s="42"/>
      <c r="H897" s="42"/>
      <c r="I897" s="229"/>
      <c r="J897" s="42"/>
      <c r="K897" s="42"/>
      <c r="L897" s="46"/>
      <c r="M897" s="230"/>
      <c r="N897" s="231"/>
      <c r="O897" s="86"/>
      <c r="P897" s="86"/>
      <c r="Q897" s="86"/>
      <c r="R897" s="86"/>
      <c r="S897" s="86"/>
      <c r="T897" s="87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T897" s="18" t="s">
        <v>148</v>
      </c>
      <c r="AU897" s="18" t="s">
        <v>91</v>
      </c>
    </row>
    <row r="898" s="13" customFormat="1">
      <c r="A898" s="13"/>
      <c r="B898" s="232"/>
      <c r="C898" s="233"/>
      <c r="D898" s="234" t="s">
        <v>150</v>
      </c>
      <c r="E898" s="235" t="s">
        <v>44</v>
      </c>
      <c r="F898" s="236" t="s">
        <v>1272</v>
      </c>
      <c r="G898" s="233"/>
      <c r="H898" s="237">
        <v>6</v>
      </c>
      <c r="I898" s="238"/>
      <c r="J898" s="233"/>
      <c r="K898" s="233"/>
      <c r="L898" s="239"/>
      <c r="M898" s="240"/>
      <c r="N898" s="241"/>
      <c r="O898" s="241"/>
      <c r="P898" s="241"/>
      <c r="Q898" s="241"/>
      <c r="R898" s="241"/>
      <c r="S898" s="241"/>
      <c r="T898" s="242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3" t="s">
        <v>150</v>
      </c>
      <c r="AU898" s="243" t="s">
        <v>91</v>
      </c>
      <c r="AV898" s="13" t="s">
        <v>91</v>
      </c>
      <c r="AW898" s="13" t="s">
        <v>42</v>
      </c>
      <c r="AX898" s="13" t="s">
        <v>89</v>
      </c>
      <c r="AY898" s="243" t="s">
        <v>139</v>
      </c>
    </row>
    <row r="899" s="2" customFormat="1" ht="21.75" customHeight="1">
      <c r="A899" s="40"/>
      <c r="B899" s="41"/>
      <c r="C899" s="244" t="s">
        <v>1273</v>
      </c>
      <c r="D899" s="244" t="s">
        <v>152</v>
      </c>
      <c r="E899" s="245" t="s">
        <v>1274</v>
      </c>
      <c r="F899" s="246" t="s">
        <v>1275</v>
      </c>
      <c r="G899" s="247" t="s">
        <v>197</v>
      </c>
      <c r="H899" s="248">
        <v>84.480000000000004</v>
      </c>
      <c r="I899" s="249"/>
      <c r="J899" s="250">
        <f>ROUND(I899*H899,2)</f>
        <v>0</v>
      </c>
      <c r="K899" s="251"/>
      <c r="L899" s="252"/>
      <c r="M899" s="253" t="s">
        <v>44</v>
      </c>
      <c r="N899" s="254" t="s">
        <v>53</v>
      </c>
      <c r="O899" s="86"/>
      <c r="P899" s="223">
        <f>O899*H899</f>
        <v>0</v>
      </c>
      <c r="Q899" s="223">
        <v>0.0041999999999999997</v>
      </c>
      <c r="R899" s="223">
        <f>Q899*H899</f>
        <v>0.35481600000000002</v>
      </c>
      <c r="S899" s="223">
        <v>0</v>
      </c>
      <c r="T899" s="224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25" t="s">
        <v>332</v>
      </c>
      <c r="AT899" s="225" t="s">
        <v>152</v>
      </c>
      <c r="AU899" s="225" t="s">
        <v>91</v>
      </c>
      <c r="AY899" s="18" t="s">
        <v>139</v>
      </c>
      <c r="BE899" s="226">
        <f>IF(N899="základní",J899,0)</f>
        <v>0</v>
      </c>
      <c r="BF899" s="226">
        <f>IF(N899="snížená",J899,0)</f>
        <v>0</v>
      </c>
      <c r="BG899" s="226">
        <f>IF(N899="zákl. přenesená",J899,0)</f>
        <v>0</v>
      </c>
      <c r="BH899" s="226">
        <f>IF(N899="sníž. přenesená",J899,0)</f>
        <v>0</v>
      </c>
      <c r="BI899" s="226">
        <f>IF(N899="nulová",J899,0)</f>
        <v>0</v>
      </c>
      <c r="BJ899" s="18" t="s">
        <v>89</v>
      </c>
      <c r="BK899" s="226">
        <f>ROUND(I899*H899,2)</f>
        <v>0</v>
      </c>
      <c r="BL899" s="18" t="s">
        <v>236</v>
      </c>
      <c r="BM899" s="225" t="s">
        <v>1276</v>
      </c>
    </row>
    <row r="900" s="2" customFormat="1">
      <c r="A900" s="40"/>
      <c r="B900" s="41"/>
      <c r="C900" s="42"/>
      <c r="D900" s="234" t="s">
        <v>461</v>
      </c>
      <c r="E900" s="42"/>
      <c r="F900" s="266" t="s">
        <v>1081</v>
      </c>
      <c r="G900" s="42"/>
      <c r="H900" s="42"/>
      <c r="I900" s="229"/>
      <c r="J900" s="42"/>
      <c r="K900" s="42"/>
      <c r="L900" s="46"/>
      <c r="M900" s="230"/>
      <c r="N900" s="231"/>
      <c r="O900" s="86"/>
      <c r="P900" s="86"/>
      <c r="Q900" s="86"/>
      <c r="R900" s="86"/>
      <c r="S900" s="86"/>
      <c r="T900" s="87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T900" s="18" t="s">
        <v>461</v>
      </c>
      <c r="AU900" s="18" t="s">
        <v>91</v>
      </c>
    </row>
    <row r="901" s="13" customFormat="1">
      <c r="A901" s="13"/>
      <c r="B901" s="232"/>
      <c r="C901" s="233"/>
      <c r="D901" s="234" t="s">
        <v>150</v>
      </c>
      <c r="E901" s="235" t="s">
        <v>44</v>
      </c>
      <c r="F901" s="236" t="s">
        <v>1277</v>
      </c>
      <c r="G901" s="233"/>
      <c r="H901" s="237">
        <v>84.480000000000004</v>
      </c>
      <c r="I901" s="238"/>
      <c r="J901" s="233"/>
      <c r="K901" s="233"/>
      <c r="L901" s="239"/>
      <c r="M901" s="240"/>
      <c r="N901" s="241"/>
      <c r="O901" s="241"/>
      <c r="P901" s="241"/>
      <c r="Q901" s="241"/>
      <c r="R901" s="241"/>
      <c r="S901" s="241"/>
      <c r="T901" s="24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3" t="s">
        <v>150</v>
      </c>
      <c r="AU901" s="243" t="s">
        <v>91</v>
      </c>
      <c r="AV901" s="13" t="s">
        <v>91</v>
      </c>
      <c r="AW901" s="13" t="s">
        <v>42</v>
      </c>
      <c r="AX901" s="13" t="s">
        <v>89</v>
      </c>
      <c r="AY901" s="243" t="s">
        <v>139</v>
      </c>
    </row>
    <row r="902" s="2" customFormat="1" ht="24.15" customHeight="1">
      <c r="A902" s="40"/>
      <c r="B902" s="41"/>
      <c r="C902" s="244" t="s">
        <v>1278</v>
      </c>
      <c r="D902" s="244" t="s">
        <v>152</v>
      </c>
      <c r="E902" s="245" t="s">
        <v>1279</v>
      </c>
      <c r="F902" s="246" t="s">
        <v>1280</v>
      </c>
      <c r="G902" s="247" t="s">
        <v>547</v>
      </c>
      <c r="H902" s="248">
        <v>84.480000000000004</v>
      </c>
      <c r="I902" s="249"/>
      <c r="J902" s="250">
        <f>ROUND(I902*H902,2)</f>
        <v>0</v>
      </c>
      <c r="K902" s="251"/>
      <c r="L902" s="252"/>
      <c r="M902" s="253" t="s">
        <v>44</v>
      </c>
      <c r="N902" s="254" t="s">
        <v>53</v>
      </c>
      <c r="O902" s="86"/>
      <c r="P902" s="223">
        <f>O902*H902</f>
        <v>0</v>
      </c>
      <c r="Q902" s="223">
        <v>0.00044999999999999999</v>
      </c>
      <c r="R902" s="223">
        <f>Q902*H902</f>
        <v>0.038016000000000001</v>
      </c>
      <c r="S902" s="223">
        <v>0</v>
      </c>
      <c r="T902" s="224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25" t="s">
        <v>332</v>
      </c>
      <c r="AT902" s="225" t="s">
        <v>152</v>
      </c>
      <c r="AU902" s="225" t="s">
        <v>91</v>
      </c>
      <c r="AY902" s="18" t="s">
        <v>139</v>
      </c>
      <c r="BE902" s="226">
        <f>IF(N902="základní",J902,0)</f>
        <v>0</v>
      </c>
      <c r="BF902" s="226">
        <f>IF(N902="snížená",J902,0)</f>
        <v>0</v>
      </c>
      <c r="BG902" s="226">
        <f>IF(N902="zákl. přenesená",J902,0)</f>
        <v>0</v>
      </c>
      <c r="BH902" s="226">
        <f>IF(N902="sníž. přenesená",J902,0)</f>
        <v>0</v>
      </c>
      <c r="BI902" s="226">
        <f>IF(N902="nulová",J902,0)</f>
        <v>0</v>
      </c>
      <c r="BJ902" s="18" t="s">
        <v>89</v>
      </c>
      <c r="BK902" s="226">
        <f>ROUND(I902*H902,2)</f>
        <v>0</v>
      </c>
      <c r="BL902" s="18" t="s">
        <v>236</v>
      </c>
      <c r="BM902" s="225" t="s">
        <v>1281</v>
      </c>
    </row>
    <row r="903" s="13" customFormat="1">
      <c r="A903" s="13"/>
      <c r="B903" s="232"/>
      <c r="C903" s="233"/>
      <c r="D903" s="234" t="s">
        <v>150</v>
      </c>
      <c r="E903" s="235" t="s">
        <v>44</v>
      </c>
      <c r="F903" s="236" t="s">
        <v>1277</v>
      </c>
      <c r="G903" s="233"/>
      <c r="H903" s="237">
        <v>84.480000000000004</v>
      </c>
      <c r="I903" s="238"/>
      <c r="J903" s="233"/>
      <c r="K903" s="233"/>
      <c r="L903" s="239"/>
      <c r="M903" s="240"/>
      <c r="N903" s="241"/>
      <c r="O903" s="241"/>
      <c r="P903" s="241"/>
      <c r="Q903" s="241"/>
      <c r="R903" s="241"/>
      <c r="S903" s="241"/>
      <c r="T903" s="24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3" t="s">
        <v>150</v>
      </c>
      <c r="AU903" s="243" t="s">
        <v>91</v>
      </c>
      <c r="AV903" s="13" t="s">
        <v>91</v>
      </c>
      <c r="AW903" s="13" t="s">
        <v>42</v>
      </c>
      <c r="AX903" s="13" t="s">
        <v>89</v>
      </c>
      <c r="AY903" s="243" t="s">
        <v>139</v>
      </c>
    </row>
    <row r="904" s="2" customFormat="1" ht="21.75" customHeight="1">
      <c r="A904" s="40"/>
      <c r="B904" s="41"/>
      <c r="C904" s="244" t="s">
        <v>1282</v>
      </c>
      <c r="D904" s="244" t="s">
        <v>152</v>
      </c>
      <c r="E904" s="245" t="s">
        <v>1078</v>
      </c>
      <c r="F904" s="246" t="s">
        <v>1079</v>
      </c>
      <c r="G904" s="247" t="s">
        <v>161</v>
      </c>
      <c r="H904" s="248">
        <v>30.800000000000001</v>
      </c>
      <c r="I904" s="249"/>
      <c r="J904" s="250">
        <f>ROUND(I904*H904,2)</f>
        <v>0</v>
      </c>
      <c r="K904" s="251"/>
      <c r="L904" s="252"/>
      <c r="M904" s="253" t="s">
        <v>44</v>
      </c>
      <c r="N904" s="254" t="s">
        <v>53</v>
      </c>
      <c r="O904" s="86"/>
      <c r="P904" s="223">
        <f>O904*H904</f>
        <v>0</v>
      </c>
      <c r="Q904" s="223">
        <v>0.0074999999999999997</v>
      </c>
      <c r="R904" s="223">
        <f>Q904*H904</f>
        <v>0.23099999999999998</v>
      </c>
      <c r="S904" s="223">
        <v>0</v>
      </c>
      <c r="T904" s="224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25" t="s">
        <v>332</v>
      </c>
      <c r="AT904" s="225" t="s">
        <v>152</v>
      </c>
      <c r="AU904" s="225" t="s">
        <v>91</v>
      </c>
      <c r="AY904" s="18" t="s">
        <v>139</v>
      </c>
      <c r="BE904" s="226">
        <f>IF(N904="základní",J904,0)</f>
        <v>0</v>
      </c>
      <c r="BF904" s="226">
        <f>IF(N904="snížená",J904,0)</f>
        <v>0</v>
      </c>
      <c r="BG904" s="226">
        <f>IF(N904="zákl. přenesená",J904,0)</f>
        <v>0</v>
      </c>
      <c r="BH904" s="226">
        <f>IF(N904="sníž. přenesená",J904,0)</f>
        <v>0</v>
      </c>
      <c r="BI904" s="226">
        <f>IF(N904="nulová",J904,0)</f>
        <v>0</v>
      </c>
      <c r="BJ904" s="18" t="s">
        <v>89</v>
      </c>
      <c r="BK904" s="226">
        <f>ROUND(I904*H904,2)</f>
        <v>0</v>
      </c>
      <c r="BL904" s="18" t="s">
        <v>236</v>
      </c>
      <c r="BM904" s="225" t="s">
        <v>1283</v>
      </c>
    </row>
    <row r="905" s="2" customFormat="1">
      <c r="A905" s="40"/>
      <c r="B905" s="41"/>
      <c r="C905" s="42"/>
      <c r="D905" s="234" t="s">
        <v>461</v>
      </c>
      <c r="E905" s="42"/>
      <c r="F905" s="266" t="s">
        <v>1081</v>
      </c>
      <c r="G905" s="42"/>
      <c r="H905" s="42"/>
      <c r="I905" s="229"/>
      <c r="J905" s="42"/>
      <c r="K905" s="42"/>
      <c r="L905" s="46"/>
      <c r="M905" s="230"/>
      <c r="N905" s="231"/>
      <c r="O905" s="86"/>
      <c r="P905" s="86"/>
      <c r="Q905" s="86"/>
      <c r="R905" s="86"/>
      <c r="S905" s="86"/>
      <c r="T905" s="87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T905" s="18" t="s">
        <v>461</v>
      </c>
      <c r="AU905" s="18" t="s">
        <v>91</v>
      </c>
    </row>
    <row r="906" s="13" customFormat="1">
      <c r="A906" s="13"/>
      <c r="B906" s="232"/>
      <c r="C906" s="233"/>
      <c r="D906" s="234" t="s">
        <v>150</v>
      </c>
      <c r="E906" s="235" t="s">
        <v>44</v>
      </c>
      <c r="F906" s="236" t="s">
        <v>1284</v>
      </c>
      <c r="G906" s="233"/>
      <c r="H906" s="237">
        <v>5.5999999999999996</v>
      </c>
      <c r="I906" s="238"/>
      <c r="J906" s="233"/>
      <c r="K906" s="233"/>
      <c r="L906" s="239"/>
      <c r="M906" s="240"/>
      <c r="N906" s="241"/>
      <c r="O906" s="241"/>
      <c r="P906" s="241"/>
      <c r="Q906" s="241"/>
      <c r="R906" s="241"/>
      <c r="S906" s="241"/>
      <c r="T906" s="242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3" t="s">
        <v>150</v>
      </c>
      <c r="AU906" s="243" t="s">
        <v>91</v>
      </c>
      <c r="AV906" s="13" t="s">
        <v>91</v>
      </c>
      <c r="AW906" s="13" t="s">
        <v>42</v>
      </c>
      <c r="AX906" s="13" t="s">
        <v>82</v>
      </c>
      <c r="AY906" s="243" t="s">
        <v>139</v>
      </c>
    </row>
    <row r="907" s="13" customFormat="1">
      <c r="A907" s="13"/>
      <c r="B907" s="232"/>
      <c r="C907" s="233"/>
      <c r="D907" s="234" t="s">
        <v>150</v>
      </c>
      <c r="E907" s="235" t="s">
        <v>44</v>
      </c>
      <c r="F907" s="236" t="s">
        <v>1285</v>
      </c>
      <c r="G907" s="233"/>
      <c r="H907" s="237">
        <v>14.4</v>
      </c>
      <c r="I907" s="238"/>
      <c r="J907" s="233"/>
      <c r="K907" s="233"/>
      <c r="L907" s="239"/>
      <c r="M907" s="240"/>
      <c r="N907" s="241"/>
      <c r="O907" s="241"/>
      <c r="P907" s="241"/>
      <c r="Q907" s="241"/>
      <c r="R907" s="241"/>
      <c r="S907" s="241"/>
      <c r="T907" s="24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3" t="s">
        <v>150</v>
      </c>
      <c r="AU907" s="243" t="s">
        <v>91</v>
      </c>
      <c r="AV907" s="13" t="s">
        <v>91</v>
      </c>
      <c r="AW907" s="13" t="s">
        <v>42</v>
      </c>
      <c r="AX907" s="13" t="s">
        <v>82</v>
      </c>
      <c r="AY907" s="243" t="s">
        <v>139</v>
      </c>
    </row>
    <row r="908" s="13" customFormat="1">
      <c r="A908" s="13"/>
      <c r="B908" s="232"/>
      <c r="C908" s="233"/>
      <c r="D908" s="234" t="s">
        <v>150</v>
      </c>
      <c r="E908" s="235" t="s">
        <v>44</v>
      </c>
      <c r="F908" s="236" t="s">
        <v>1286</v>
      </c>
      <c r="G908" s="233"/>
      <c r="H908" s="237">
        <v>10.800000000000001</v>
      </c>
      <c r="I908" s="238"/>
      <c r="J908" s="233"/>
      <c r="K908" s="233"/>
      <c r="L908" s="239"/>
      <c r="M908" s="240"/>
      <c r="N908" s="241"/>
      <c r="O908" s="241"/>
      <c r="P908" s="241"/>
      <c r="Q908" s="241"/>
      <c r="R908" s="241"/>
      <c r="S908" s="241"/>
      <c r="T908" s="242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3" t="s">
        <v>150</v>
      </c>
      <c r="AU908" s="243" t="s">
        <v>91</v>
      </c>
      <c r="AV908" s="13" t="s">
        <v>91</v>
      </c>
      <c r="AW908" s="13" t="s">
        <v>42</v>
      </c>
      <c r="AX908" s="13" t="s">
        <v>82</v>
      </c>
      <c r="AY908" s="243" t="s">
        <v>139</v>
      </c>
    </row>
    <row r="909" s="14" customFormat="1">
      <c r="A909" s="14"/>
      <c r="B909" s="255"/>
      <c r="C909" s="256"/>
      <c r="D909" s="234" t="s">
        <v>150</v>
      </c>
      <c r="E909" s="257" t="s">
        <v>44</v>
      </c>
      <c r="F909" s="258" t="s">
        <v>167</v>
      </c>
      <c r="G909" s="256"/>
      <c r="H909" s="259">
        <v>30.800000000000001</v>
      </c>
      <c r="I909" s="260"/>
      <c r="J909" s="256"/>
      <c r="K909" s="256"/>
      <c r="L909" s="261"/>
      <c r="M909" s="262"/>
      <c r="N909" s="263"/>
      <c r="O909" s="263"/>
      <c r="P909" s="263"/>
      <c r="Q909" s="263"/>
      <c r="R909" s="263"/>
      <c r="S909" s="263"/>
      <c r="T909" s="26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5" t="s">
        <v>150</v>
      </c>
      <c r="AU909" s="265" t="s">
        <v>91</v>
      </c>
      <c r="AV909" s="14" t="s">
        <v>146</v>
      </c>
      <c r="AW909" s="14" t="s">
        <v>42</v>
      </c>
      <c r="AX909" s="14" t="s">
        <v>89</v>
      </c>
      <c r="AY909" s="265" t="s">
        <v>139</v>
      </c>
    </row>
    <row r="910" s="2" customFormat="1" ht="21.75" customHeight="1">
      <c r="A910" s="40"/>
      <c r="B910" s="41"/>
      <c r="C910" s="244" t="s">
        <v>1287</v>
      </c>
      <c r="D910" s="244" t="s">
        <v>152</v>
      </c>
      <c r="E910" s="245" t="s">
        <v>1085</v>
      </c>
      <c r="F910" s="246" t="s">
        <v>1086</v>
      </c>
      <c r="G910" s="247" t="s">
        <v>906</v>
      </c>
      <c r="H910" s="248">
        <v>3.536</v>
      </c>
      <c r="I910" s="249"/>
      <c r="J910" s="250">
        <f>ROUND(I910*H910,2)</f>
        <v>0</v>
      </c>
      <c r="K910" s="251"/>
      <c r="L910" s="252"/>
      <c r="M910" s="253" t="s">
        <v>44</v>
      </c>
      <c r="N910" s="254" t="s">
        <v>53</v>
      </c>
      <c r="O910" s="86"/>
      <c r="P910" s="223">
        <f>O910*H910</f>
        <v>0</v>
      </c>
      <c r="Q910" s="223">
        <v>0.00020000000000000001</v>
      </c>
      <c r="R910" s="223">
        <f>Q910*H910</f>
        <v>0.00070720000000000006</v>
      </c>
      <c r="S910" s="223">
        <v>0</v>
      </c>
      <c r="T910" s="224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25" t="s">
        <v>332</v>
      </c>
      <c r="AT910" s="225" t="s">
        <v>152</v>
      </c>
      <c r="AU910" s="225" t="s">
        <v>91</v>
      </c>
      <c r="AY910" s="18" t="s">
        <v>139</v>
      </c>
      <c r="BE910" s="226">
        <f>IF(N910="základní",J910,0)</f>
        <v>0</v>
      </c>
      <c r="BF910" s="226">
        <f>IF(N910="snížená",J910,0)</f>
        <v>0</v>
      </c>
      <c r="BG910" s="226">
        <f>IF(N910="zákl. přenesená",J910,0)</f>
        <v>0</v>
      </c>
      <c r="BH910" s="226">
        <f>IF(N910="sníž. přenesená",J910,0)</f>
        <v>0</v>
      </c>
      <c r="BI910" s="226">
        <f>IF(N910="nulová",J910,0)</f>
        <v>0</v>
      </c>
      <c r="BJ910" s="18" t="s">
        <v>89</v>
      </c>
      <c r="BK910" s="226">
        <f>ROUND(I910*H910,2)</f>
        <v>0</v>
      </c>
      <c r="BL910" s="18" t="s">
        <v>236</v>
      </c>
      <c r="BM910" s="225" t="s">
        <v>1288</v>
      </c>
    </row>
    <row r="911" s="13" customFormat="1">
      <c r="A911" s="13"/>
      <c r="B911" s="232"/>
      <c r="C911" s="233"/>
      <c r="D911" s="234" t="s">
        <v>150</v>
      </c>
      <c r="E911" s="235" t="s">
        <v>44</v>
      </c>
      <c r="F911" s="236" t="s">
        <v>1289</v>
      </c>
      <c r="G911" s="233"/>
      <c r="H911" s="237">
        <v>2.8159999999999998</v>
      </c>
      <c r="I911" s="238"/>
      <c r="J911" s="233"/>
      <c r="K911" s="233"/>
      <c r="L911" s="239"/>
      <c r="M911" s="240"/>
      <c r="N911" s="241"/>
      <c r="O911" s="241"/>
      <c r="P911" s="241"/>
      <c r="Q911" s="241"/>
      <c r="R911" s="241"/>
      <c r="S911" s="241"/>
      <c r="T911" s="24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3" t="s">
        <v>150</v>
      </c>
      <c r="AU911" s="243" t="s">
        <v>91</v>
      </c>
      <c r="AV911" s="13" t="s">
        <v>91</v>
      </c>
      <c r="AW911" s="13" t="s">
        <v>42</v>
      </c>
      <c r="AX911" s="13" t="s">
        <v>82</v>
      </c>
      <c r="AY911" s="243" t="s">
        <v>139</v>
      </c>
    </row>
    <row r="912" s="13" customFormat="1">
      <c r="A912" s="13"/>
      <c r="B912" s="232"/>
      <c r="C912" s="233"/>
      <c r="D912" s="234" t="s">
        <v>150</v>
      </c>
      <c r="E912" s="235" t="s">
        <v>44</v>
      </c>
      <c r="F912" s="236" t="s">
        <v>1290</v>
      </c>
      <c r="G912" s="233"/>
      <c r="H912" s="237">
        <v>0.71999999999999997</v>
      </c>
      <c r="I912" s="238"/>
      <c r="J912" s="233"/>
      <c r="K912" s="233"/>
      <c r="L912" s="239"/>
      <c r="M912" s="240"/>
      <c r="N912" s="241"/>
      <c r="O912" s="241"/>
      <c r="P912" s="241"/>
      <c r="Q912" s="241"/>
      <c r="R912" s="241"/>
      <c r="S912" s="241"/>
      <c r="T912" s="242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3" t="s">
        <v>150</v>
      </c>
      <c r="AU912" s="243" t="s">
        <v>91</v>
      </c>
      <c r="AV912" s="13" t="s">
        <v>91</v>
      </c>
      <c r="AW912" s="13" t="s">
        <v>42</v>
      </c>
      <c r="AX912" s="13" t="s">
        <v>82</v>
      </c>
      <c r="AY912" s="243" t="s">
        <v>139</v>
      </c>
    </row>
    <row r="913" s="14" customFormat="1">
      <c r="A913" s="14"/>
      <c r="B913" s="255"/>
      <c r="C913" s="256"/>
      <c r="D913" s="234" t="s">
        <v>150</v>
      </c>
      <c r="E913" s="257" t="s">
        <v>44</v>
      </c>
      <c r="F913" s="258" t="s">
        <v>167</v>
      </c>
      <c r="G913" s="256"/>
      <c r="H913" s="259">
        <v>3.536</v>
      </c>
      <c r="I913" s="260"/>
      <c r="J913" s="256"/>
      <c r="K913" s="256"/>
      <c r="L913" s="261"/>
      <c r="M913" s="262"/>
      <c r="N913" s="263"/>
      <c r="O913" s="263"/>
      <c r="P913" s="263"/>
      <c r="Q913" s="263"/>
      <c r="R913" s="263"/>
      <c r="S913" s="263"/>
      <c r="T913" s="26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65" t="s">
        <v>150</v>
      </c>
      <c r="AU913" s="265" t="s">
        <v>91</v>
      </c>
      <c r="AV913" s="14" t="s">
        <v>146</v>
      </c>
      <c r="AW913" s="14" t="s">
        <v>42</v>
      </c>
      <c r="AX913" s="14" t="s">
        <v>89</v>
      </c>
      <c r="AY913" s="265" t="s">
        <v>139</v>
      </c>
    </row>
    <row r="914" s="2" customFormat="1" ht="16.5" customHeight="1">
      <c r="A914" s="40"/>
      <c r="B914" s="41"/>
      <c r="C914" s="244" t="s">
        <v>1291</v>
      </c>
      <c r="D914" s="244" t="s">
        <v>152</v>
      </c>
      <c r="E914" s="245" t="s">
        <v>1091</v>
      </c>
      <c r="F914" s="246" t="s">
        <v>1092</v>
      </c>
      <c r="G914" s="247" t="s">
        <v>906</v>
      </c>
      <c r="H914" s="248">
        <v>26.02</v>
      </c>
      <c r="I914" s="249"/>
      <c r="J914" s="250">
        <f>ROUND(I914*H914,2)</f>
        <v>0</v>
      </c>
      <c r="K914" s="251"/>
      <c r="L914" s="252"/>
      <c r="M914" s="253" t="s">
        <v>44</v>
      </c>
      <c r="N914" s="254" t="s">
        <v>53</v>
      </c>
      <c r="O914" s="86"/>
      <c r="P914" s="223">
        <f>O914*H914</f>
        <v>0</v>
      </c>
      <c r="Q914" s="223">
        <v>0.00012999999999999999</v>
      </c>
      <c r="R914" s="223">
        <f>Q914*H914</f>
        <v>0.0033825999999999995</v>
      </c>
      <c r="S914" s="223">
        <v>0</v>
      </c>
      <c r="T914" s="224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25" t="s">
        <v>332</v>
      </c>
      <c r="AT914" s="225" t="s">
        <v>152</v>
      </c>
      <c r="AU914" s="225" t="s">
        <v>91</v>
      </c>
      <c r="AY914" s="18" t="s">
        <v>139</v>
      </c>
      <c r="BE914" s="226">
        <f>IF(N914="základní",J914,0)</f>
        <v>0</v>
      </c>
      <c r="BF914" s="226">
        <f>IF(N914="snížená",J914,0)</f>
        <v>0</v>
      </c>
      <c r="BG914" s="226">
        <f>IF(N914="zákl. přenesená",J914,0)</f>
        <v>0</v>
      </c>
      <c r="BH914" s="226">
        <f>IF(N914="sníž. přenesená",J914,0)</f>
        <v>0</v>
      </c>
      <c r="BI914" s="226">
        <f>IF(N914="nulová",J914,0)</f>
        <v>0</v>
      </c>
      <c r="BJ914" s="18" t="s">
        <v>89</v>
      </c>
      <c r="BK914" s="226">
        <f>ROUND(I914*H914,2)</f>
        <v>0</v>
      </c>
      <c r="BL914" s="18" t="s">
        <v>236</v>
      </c>
      <c r="BM914" s="225" t="s">
        <v>1292</v>
      </c>
    </row>
    <row r="915" s="13" customFormat="1">
      <c r="A915" s="13"/>
      <c r="B915" s="232"/>
      <c r="C915" s="233"/>
      <c r="D915" s="234" t="s">
        <v>150</v>
      </c>
      <c r="E915" s="235" t="s">
        <v>44</v>
      </c>
      <c r="F915" s="236" t="s">
        <v>1293</v>
      </c>
      <c r="G915" s="233"/>
      <c r="H915" s="237">
        <v>21.120000000000001</v>
      </c>
      <c r="I915" s="238"/>
      <c r="J915" s="233"/>
      <c r="K915" s="233"/>
      <c r="L915" s="239"/>
      <c r="M915" s="240"/>
      <c r="N915" s="241"/>
      <c r="O915" s="241"/>
      <c r="P915" s="241"/>
      <c r="Q915" s="241"/>
      <c r="R915" s="241"/>
      <c r="S915" s="241"/>
      <c r="T915" s="242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3" t="s">
        <v>150</v>
      </c>
      <c r="AU915" s="243" t="s">
        <v>91</v>
      </c>
      <c r="AV915" s="13" t="s">
        <v>91</v>
      </c>
      <c r="AW915" s="13" t="s">
        <v>42</v>
      </c>
      <c r="AX915" s="13" t="s">
        <v>82</v>
      </c>
      <c r="AY915" s="243" t="s">
        <v>139</v>
      </c>
    </row>
    <row r="916" s="13" customFormat="1">
      <c r="A916" s="13"/>
      <c r="B916" s="232"/>
      <c r="C916" s="233"/>
      <c r="D916" s="234" t="s">
        <v>150</v>
      </c>
      <c r="E916" s="235" t="s">
        <v>44</v>
      </c>
      <c r="F916" s="236" t="s">
        <v>1294</v>
      </c>
      <c r="G916" s="233"/>
      <c r="H916" s="237">
        <v>0.69999999999999996</v>
      </c>
      <c r="I916" s="238"/>
      <c r="J916" s="233"/>
      <c r="K916" s="233"/>
      <c r="L916" s="239"/>
      <c r="M916" s="240"/>
      <c r="N916" s="241"/>
      <c r="O916" s="241"/>
      <c r="P916" s="241"/>
      <c r="Q916" s="241"/>
      <c r="R916" s="241"/>
      <c r="S916" s="241"/>
      <c r="T916" s="24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3" t="s">
        <v>150</v>
      </c>
      <c r="AU916" s="243" t="s">
        <v>91</v>
      </c>
      <c r="AV916" s="13" t="s">
        <v>91</v>
      </c>
      <c r="AW916" s="13" t="s">
        <v>42</v>
      </c>
      <c r="AX916" s="13" t="s">
        <v>82</v>
      </c>
      <c r="AY916" s="243" t="s">
        <v>139</v>
      </c>
    </row>
    <row r="917" s="13" customFormat="1">
      <c r="A917" s="13"/>
      <c r="B917" s="232"/>
      <c r="C917" s="233"/>
      <c r="D917" s="234" t="s">
        <v>150</v>
      </c>
      <c r="E917" s="235" t="s">
        <v>44</v>
      </c>
      <c r="F917" s="236" t="s">
        <v>1295</v>
      </c>
      <c r="G917" s="233"/>
      <c r="H917" s="237">
        <v>2.3999999999999999</v>
      </c>
      <c r="I917" s="238"/>
      <c r="J917" s="233"/>
      <c r="K917" s="233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150</v>
      </c>
      <c r="AU917" s="243" t="s">
        <v>91</v>
      </c>
      <c r="AV917" s="13" t="s">
        <v>91</v>
      </c>
      <c r="AW917" s="13" t="s">
        <v>42</v>
      </c>
      <c r="AX917" s="13" t="s">
        <v>82</v>
      </c>
      <c r="AY917" s="243" t="s">
        <v>139</v>
      </c>
    </row>
    <row r="918" s="13" customFormat="1">
      <c r="A918" s="13"/>
      <c r="B918" s="232"/>
      <c r="C918" s="233"/>
      <c r="D918" s="234" t="s">
        <v>150</v>
      </c>
      <c r="E918" s="235" t="s">
        <v>44</v>
      </c>
      <c r="F918" s="236" t="s">
        <v>1296</v>
      </c>
      <c r="G918" s="233"/>
      <c r="H918" s="237">
        <v>1.8</v>
      </c>
      <c r="I918" s="238"/>
      <c r="J918" s="233"/>
      <c r="K918" s="233"/>
      <c r="L918" s="239"/>
      <c r="M918" s="240"/>
      <c r="N918" s="241"/>
      <c r="O918" s="241"/>
      <c r="P918" s="241"/>
      <c r="Q918" s="241"/>
      <c r="R918" s="241"/>
      <c r="S918" s="241"/>
      <c r="T918" s="242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3" t="s">
        <v>150</v>
      </c>
      <c r="AU918" s="243" t="s">
        <v>91</v>
      </c>
      <c r="AV918" s="13" t="s">
        <v>91</v>
      </c>
      <c r="AW918" s="13" t="s">
        <v>42</v>
      </c>
      <c r="AX918" s="13" t="s">
        <v>82</v>
      </c>
      <c r="AY918" s="243" t="s">
        <v>139</v>
      </c>
    </row>
    <row r="919" s="14" customFormat="1">
      <c r="A919" s="14"/>
      <c r="B919" s="255"/>
      <c r="C919" s="256"/>
      <c r="D919" s="234" t="s">
        <v>150</v>
      </c>
      <c r="E919" s="257" t="s">
        <v>44</v>
      </c>
      <c r="F919" s="258" t="s">
        <v>167</v>
      </c>
      <c r="G919" s="256"/>
      <c r="H919" s="259">
        <v>26.02</v>
      </c>
      <c r="I919" s="260"/>
      <c r="J919" s="256"/>
      <c r="K919" s="256"/>
      <c r="L919" s="261"/>
      <c r="M919" s="262"/>
      <c r="N919" s="263"/>
      <c r="O919" s="263"/>
      <c r="P919" s="263"/>
      <c r="Q919" s="263"/>
      <c r="R919" s="263"/>
      <c r="S919" s="263"/>
      <c r="T919" s="26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65" t="s">
        <v>150</v>
      </c>
      <c r="AU919" s="265" t="s">
        <v>91</v>
      </c>
      <c r="AV919" s="14" t="s">
        <v>146</v>
      </c>
      <c r="AW919" s="14" t="s">
        <v>42</v>
      </c>
      <c r="AX919" s="14" t="s">
        <v>89</v>
      </c>
      <c r="AY919" s="265" t="s">
        <v>139</v>
      </c>
    </row>
    <row r="920" s="2" customFormat="1" ht="37.8" customHeight="1">
      <c r="A920" s="40"/>
      <c r="B920" s="41"/>
      <c r="C920" s="213" t="s">
        <v>1297</v>
      </c>
      <c r="D920" s="213" t="s">
        <v>142</v>
      </c>
      <c r="E920" s="214" t="s">
        <v>1298</v>
      </c>
      <c r="F920" s="215" t="s">
        <v>1299</v>
      </c>
      <c r="G920" s="216" t="s">
        <v>547</v>
      </c>
      <c r="H920" s="217">
        <v>12</v>
      </c>
      <c r="I920" s="218"/>
      <c r="J920" s="219">
        <f>ROUND(I920*H920,2)</f>
        <v>0</v>
      </c>
      <c r="K920" s="220"/>
      <c r="L920" s="46"/>
      <c r="M920" s="221" t="s">
        <v>44</v>
      </c>
      <c r="N920" s="222" t="s">
        <v>53</v>
      </c>
      <c r="O920" s="86"/>
      <c r="P920" s="223">
        <f>O920*H920</f>
        <v>0</v>
      </c>
      <c r="Q920" s="223">
        <v>0</v>
      </c>
      <c r="R920" s="223">
        <f>Q920*H920</f>
        <v>0</v>
      </c>
      <c r="S920" s="223">
        <v>0</v>
      </c>
      <c r="T920" s="224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25" t="s">
        <v>236</v>
      </c>
      <c r="AT920" s="225" t="s">
        <v>142</v>
      </c>
      <c r="AU920" s="225" t="s">
        <v>91</v>
      </c>
      <c r="AY920" s="18" t="s">
        <v>139</v>
      </c>
      <c r="BE920" s="226">
        <f>IF(N920="základní",J920,0)</f>
        <v>0</v>
      </c>
      <c r="BF920" s="226">
        <f>IF(N920="snížená",J920,0)</f>
        <v>0</v>
      </c>
      <c r="BG920" s="226">
        <f>IF(N920="zákl. přenesená",J920,0)</f>
        <v>0</v>
      </c>
      <c r="BH920" s="226">
        <f>IF(N920="sníž. přenesená",J920,0)</f>
        <v>0</v>
      </c>
      <c r="BI920" s="226">
        <f>IF(N920="nulová",J920,0)</f>
        <v>0</v>
      </c>
      <c r="BJ920" s="18" t="s">
        <v>89</v>
      </c>
      <c r="BK920" s="226">
        <f>ROUND(I920*H920,2)</f>
        <v>0</v>
      </c>
      <c r="BL920" s="18" t="s">
        <v>236</v>
      </c>
      <c r="BM920" s="225" t="s">
        <v>1300</v>
      </c>
    </row>
    <row r="921" s="2" customFormat="1">
      <c r="A921" s="40"/>
      <c r="B921" s="41"/>
      <c r="C921" s="42"/>
      <c r="D921" s="227" t="s">
        <v>148</v>
      </c>
      <c r="E921" s="42"/>
      <c r="F921" s="228" t="s">
        <v>1301</v>
      </c>
      <c r="G921" s="42"/>
      <c r="H921" s="42"/>
      <c r="I921" s="229"/>
      <c r="J921" s="42"/>
      <c r="K921" s="42"/>
      <c r="L921" s="46"/>
      <c r="M921" s="230"/>
      <c r="N921" s="231"/>
      <c r="O921" s="86"/>
      <c r="P921" s="86"/>
      <c r="Q921" s="86"/>
      <c r="R921" s="86"/>
      <c r="S921" s="86"/>
      <c r="T921" s="87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T921" s="18" t="s">
        <v>148</v>
      </c>
      <c r="AU921" s="18" t="s">
        <v>91</v>
      </c>
    </row>
    <row r="922" s="13" customFormat="1">
      <c r="A922" s="13"/>
      <c r="B922" s="232"/>
      <c r="C922" s="233"/>
      <c r="D922" s="234" t="s">
        <v>150</v>
      </c>
      <c r="E922" s="235" t="s">
        <v>44</v>
      </c>
      <c r="F922" s="236" t="s">
        <v>1302</v>
      </c>
      <c r="G922" s="233"/>
      <c r="H922" s="237">
        <v>12</v>
      </c>
      <c r="I922" s="238"/>
      <c r="J922" s="233"/>
      <c r="K922" s="233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150</v>
      </c>
      <c r="AU922" s="243" t="s">
        <v>91</v>
      </c>
      <c r="AV922" s="13" t="s">
        <v>91</v>
      </c>
      <c r="AW922" s="13" t="s">
        <v>42</v>
      </c>
      <c r="AX922" s="13" t="s">
        <v>89</v>
      </c>
      <c r="AY922" s="243" t="s">
        <v>139</v>
      </c>
    </row>
    <row r="923" s="2" customFormat="1" ht="33" customHeight="1">
      <c r="A923" s="40"/>
      <c r="B923" s="41"/>
      <c r="C923" s="213" t="s">
        <v>1303</v>
      </c>
      <c r="D923" s="213" t="s">
        <v>142</v>
      </c>
      <c r="E923" s="214" t="s">
        <v>1304</v>
      </c>
      <c r="F923" s="215" t="s">
        <v>1305</v>
      </c>
      <c r="G923" s="216" t="s">
        <v>197</v>
      </c>
      <c r="H923" s="217">
        <v>6.7000000000000002</v>
      </c>
      <c r="I923" s="218"/>
      <c r="J923" s="219">
        <f>ROUND(I923*H923,2)</f>
        <v>0</v>
      </c>
      <c r="K923" s="220"/>
      <c r="L923" s="46"/>
      <c r="M923" s="221" t="s">
        <v>44</v>
      </c>
      <c r="N923" s="222" t="s">
        <v>53</v>
      </c>
      <c r="O923" s="86"/>
      <c r="P923" s="223">
        <f>O923*H923</f>
        <v>0</v>
      </c>
      <c r="Q923" s="223">
        <v>0.0016199999999999999</v>
      </c>
      <c r="R923" s="223">
        <f>Q923*H923</f>
        <v>0.010853999999999999</v>
      </c>
      <c r="S923" s="223">
        <v>0</v>
      </c>
      <c r="T923" s="224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25" t="s">
        <v>236</v>
      </c>
      <c r="AT923" s="225" t="s">
        <v>142</v>
      </c>
      <c r="AU923" s="225" t="s">
        <v>91</v>
      </c>
      <c r="AY923" s="18" t="s">
        <v>139</v>
      </c>
      <c r="BE923" s="226">
        <f>IF(N923="základní",J923,0)</f>
        <v>0</v>
      </c>
      <c r="BF923" s="226">
        <f>IF(N923="snížená",J923,0)</f>
        <v>0</v>
      </c>
      <c r="BG923" s="226">
        <f>IF(N923="zákl. přenesená",J923,0)</f>
        <v>0</v>
      </c>
      <c r="BH923" s="226">
        <f>IF(N923="sníž. přenesená",J923,0)</f>
        <v>0</v>
      </c>
      <c r="BI923" s="226">
        <f>IF(N923="nulová",J923,0)</f>
        <v>0</v>
      </c>
      <c r="BJ923" s="18" t="s">
        <v>89</v>
      </c>
      <c r="BK923" s="226">
        <f>ROUND(I923*H923,2)</f>
        <v>0</v>
      </c>
      <c r="BL923" s="18" t="s">
        <v>236</v>
      </c>
      <c r="BM923" s="225" t="s">
        <v>1306</v>
      </c>
    </row>
    <row r="924" s="2" customFormat="1">
      <c r="A924" s="40"/>
      <c r="B924" s="41"/>
      <c r="C924" s="42"/>
      <c r="D924" s="227" t="s">
        <v>148</v>
      </c>
      <c r="E924" s="42"/>
      <c r="F924" s="228" t="s">
        <v>1307</v>
      </c>
      <c r="G924" s="42"/>
      <c r="H924" s="42"/>
      <c r="I924" s="229"/>
      <c r="J924" s="42"/>
      <c r="K924" s="42"/>
      <c r="L924" s="46"/>
      <c r="M924" s="230"/>
      <c r="N924" s="231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8" t="s">
        <v>148</v>
      </c>
      <c r="AU924" s="18" t="s">
        <v>91</v>
      </c>
    </row>
    <row r="925" s="2" customFormat="1">
      <c r="A925" s="40"/>
      <c r="B925" s="41"/>
      <c r="C925" s="42"/>
      <c r="D925" s="234" t="s">
        <v>461</v>
      </c>
      <c r="E925" s="42"/>
      <c r="F925" s="266" t="s">
        <v>1123</v>
      </c>
      <c r="G925" s="42"/>
      <c r="H925" s="42"/>
      <c r="I925" s="229"/>
      <c r="J925" s="42"/>
      <c r="K925" s="42"/>
      <c r="L925" s="46"/>
      <c r="M925" s="230"/>
      <c r="N925" s="231"/>
      <c r="O925" s="86"/>
      <c r="P925" s="86"/>
      <c r="Q925" s="86"/>
      <c r="R925" s="86"/>
      <c r="S925" s="86"/>
      <c r="T925" s="87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T925" s="18" t="s">
        <v>461</v>
      </c>
      <c r="AU925" s="18" t="s">
        <v>91</v>
      </c>
    </row>
    <row r="926" s="13" customFormat="1">
      <c r="A926" s="13"/>
      <c r="B926" s="232"/>
      <c r="C926" s="233"/>
      <c r="D926" s="234" t="s">
        <v>150</v>
      </c>
      <c r="E926" s="235" t="s">
        <v>44</v>
      </c>
      <c r="F926" s="236" t="s">
        <v>1308</v>
      </c>
      <c r="G926" s="233"/>
      <c r="H926" s="237">
        <v>6.7000000000000002</v>
      </c>
      <c r="I926" s="238"/>
      <c r="J926" s="233"/>
      <c r="K926" s="233"/>
      <c r="L926" s="239"/>
      <c r="M926" s="240"/>
      <c r="N926" s="241"/>
      <c r="O926" s="241"/>
      <c r="P926" s="241"/>
      <c r="Q926" s="241"/>
      <c r="R926" s="241"/>
      <c r="S926" s="241"/>
      <c r="T926" s="24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3" t="s">
        <v>150</v>
      </c>
      <c r="AU926" s="243" t="s">
        <v>91</v>
      </c>
      <c r="AV926" s="13" t="s">
        <v>91</v>
      </c>
      <c r="AW926" s="13" t="s">
        <v>42</v>
      </c>
      <c r="AX926" s="13" t="s">
        <v>89</v>
      </c>
      <c r="AY926" s="243" t="s">
        <v>139</v>
      </c>
    </row>
    <row r="927" s="2" customFormat="1" ht="37.8" customHeight="1">
      <c r="A927" s="40"/>
      <c r="B927" s="41"/>
      <c r="C927" s="213" t="s">
        <v>1309</v>
      </c>
      <c r="D927" s="213" t="s">
        <v>142</v>
      </c>
      <c r="E927" s="214" t="s">
        <v>1310</v>
      </c>
      <c r="F927" s="215" t="s">
        <v>1311</v>
      </c>
      <c r="G927" s="216" t="s">
        <v>547</v>
      </c>
      <c r="H927" s="217">
        <v>2</v>
      </c>
      <c r="I927" s="218"/>
      <c r="J927" s="219">
        <f>ROUND(I927*H927,2)</f>
        <v>0</v>
      </c>
      <c r="K927" s="220"/>
      <c r="L927" s="46"/>
      <c r="M927" s="221" t="s">
        <v>44</v>
      </c>
      <c r="N927" s="222" t="s">
        <v>53</v>
      </c>
      <c r="O927" s="86"/>
      <c r="P927" s="223">
        <f>O927*H927</f>
        <v>0</v>
      </c>
      <c r="Q927" s="223">
        <v>0.00025000000000000001</v>
      </c>
      <c r="R927" s="223">
        <f>Q927*H927</f>
        <v>0.00050000000000000001</v>
      </c>
      <c r="S927" s="223">
        <v>0</v>
      </c>
      <c r="T927" s="224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25" t="s">
        <v>236</v>
      </c>
      <c r="AT927" s="225" t="s">
        <v>142</v>
      </c>
      <c r="AU927" s="225" t="s">
        <v>91</v>
      </c>
      <c r="AY927" s="18" t="s">
        <v>139</v>
      </c>
      <c r="BE927" s="226">
        <f>IF(N927="základní",J927,0)</f>
        <v>0</v>
      </c>
      <c r="BF927" s="226">
        <f>IF(N927="snížená",J927,0)</f>
        <v>0</v>
      </c>
      <c r="BG927" s="226">
        <f>IF(N927="zákl. přenesená",J927,0)</f>
        <v>0</v>
      </c>
      <c r="BH927" s="226">
        <f>IF(N927="sníž. přenesená",J927,0)</f>
        <v>0</v>
      </c>
      <c r="BI927" s="226">
        <f>IF(N927="nulová",J927,0)</f>
        <v>0</v>
      </c>
      <c r="BJ927" s="18" t="s">
        <v>89</v>
      </c>
      <c r="BK927" s="226">
        <f>ROUND(I927*H927,2)</f>
        <v>0</v>
      </c>
      <c r="BL927" s="18" t="s">
        <v>236</v>
      </c>
      <c r="BM927" s="225" t="s">
        <v>1312</v>
      </c>
    </row>
    <row r="928" s="2" customFormat="1">
      <c r="A928" s="40"/>
      <c r="B928" s="41"/>
      <c r="C928" s="42"/>
      <c r="D928" s="227" t="s">
        <v>148</v>
      </c>
      <c r="E928" s="42"/>
      <c r="F928" s="228" t="s">
        <v>1313</v>
      </c>
      <c r="G928" s="42"/>
      <c r="H928" s="42"/>
      <c r="I928" s="229"/>
      <c r="J928" s="42"/>
      <c r="K928" s="42"/>
      <c r="L928" s="46"/>
      <c r="M928" s="230"/>
      <c r="N928" s="231"/>
      <c r="O928" s="86"/>
      <c r="P928" s="86"/>
      <c r="Q928" s="86"/>
      <c r="R928" s="86"/>
      <c r="S928" s="86"/>
      <c r="T928" s="87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T928" s="18" t="s">
        <v>148</v>
      </c>
      <c r="AU928" s="18" t="s">
        <v>91</v>
      </c>
    </row>
    <row r="929" s="2" customFormat="1">
      <c r="A929" s="40"/>
      <c r="B929" s="41"/>
      <c r="C929" s="42"/>
      <c r="D929" s="234" t="s">
        <v>461</v>
      </c>
      <c r="E929" s="42"/>
      <c r="F929" s="266" t="s">
        <v>1123</v>
      </c>
      <c r="G929" s="42"/>
      <c r="H929" s="42"/>
      <c r="I929" s="229"/>
      <c r="J929" s="42"/>
      <c r="K929" s="42"/>
      <c r="L929" s="46"/>
      <c r="M929" s="230"/>
      <c r="N929" s="231"/>
      <c r="O929" s="86"/>
      <c r="P929" s="86"/>
      <c r="Q929" s="86"/>
      <c r="R929" s="86"/>
      <c r="S929" s="86"/>
      <c r="T929" s="87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T929" s="18" t="s">
        <v>461</v>
      </c>
      <c r="AU929" s="18" t="s">
        <v>91</v>
      </c>
    </row>
    <row r="930" s="13" customFormat="1">
      <c r="A930" s="13"/>
      <c r="B930" s="232"/>
      <c r="C930" s="233"/>
      <c r="D930" s="234" t="s">
        <v>150</v>
      </c>
      <c r="E930" s="235" t="s">
        <v>44</v>
      </c>
      <c r="F930" s="236" t="s">
        <v>1314</v>
      </c>
      <c r="G930" s="233"/>
      <c r="H930" s="237">
        <v>2</v>
      </c>
      <c r="I930" s="238"/>
      <c r="J930" s="233"/>
      <c r="K930" s="233"/>
      <c r="L930" s="239"/>
      <c r="M930" s="240"/>
      <c r="N930" s="241"/>
      <c r="O930" s="241"/>
      <c r="P930" s="241"/>
      <c r="Q930" s="241"/>
      <c r="R930" s="241"/>
      <c r="S930" s="241"/>
      <c r="T930" s="242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3" t="s">
        <v>150</v>
      </c>
      <c r="AU930" s="243" t="s">
        <v>91</v>
      </c>
      <c r="AV930" s="13" t="s">
        <v>91</v>
      </c>
      <c r="AW930" s="13" t="s">
        <v>42</v>
      </c>
      <c r="AX930" s="13" t="s">
        <v>89</v>
      </c>
      <c r="AY930" s="243" t="s">
        <v>139</v>
      </c>
    </row>
    <row r="931" s="2" customFormat="1" ht="44.25" customHeight="1">
      <c r="A931" s="40"/>
      <c r="B931" s="41"/>
      <c r="C931" s="213" t="s">
        <v>1315</v>
      </c>
      <c r="D931" s="213" t="s">
        <v>142</v>
      </c>
      <c r="E931" s="214" t="s">
        <v>1316</v>
      </c>
      <c r="F931" s="215" t="s">
        <v>1317</v>
      </c>
      <c r="G931" s="216" t="s">
        <v>547</v>
      </c>
      <c r="H931" s="217">
        <v>1</v>
      </c>
      <c r="I931" s="218"/>
      <c r="J931" s="219">
        <f>ROUND(I931*H931,2)</f>
        <v>0</v>
      </c>
      <c r="K931" s="220"/>
      <c r="L931" s="46"/>
      <c r="M931" s="221" t="s">
        <v>44</v>
      </c>
      <c r="N931" s="222" t="s">
        <v>53</v>
      </c>
      <c r="O931" s="86"/>
      <c r="P931" s="223">
        <f>O931*H931</f>
        <v>0</v>
      </c>
      <c r="Q931" s="223">
        <v>0.00025000000000000001</v>
      </c>
      <c r="R931" s="223">
        <f>Q931*H931</f>
        <v>0.00025000000000000001</v>
      </c>
      <c r="S931" s="223">
        <v>0</v>
      </c>
      <c r="T931" s="224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25" t="s">
        <v>236</v>
      </c>
      <c r="AT931" s="225" t="s">
        <v>142</v>
      </c>
      <c r="AU931" s="225" t="s">
        <v>91</v>
      </c>
      <c r="AY931" s="18" t="s">
        <v>139</v>
      </c>
      <c r="BE931" s="226">
        <f>IF(N931="základní",J931,0)</f>
        <v>0</v>
      </c>
      <c r="BF931" s="226">
        <f>IF(N931="snížená",J931,0)</f>
        <v>0</v>
      </c>
      <c r="BG931" s="226">
        <f>IF(N931="zákl. přenesená",J931,0)</f>
        <v>0</v>
      </c>
      <c r="BH931" s="226">
        <f>IF(N931="sníž. přenesená",J931,0)</f>
        <v>0</v>
      </c>
      <c r="BI931" s="226">
        <f>IF(N931="nulová",J931,0)</f>
        <v>0</v>
      </c>
      <c r="BJ931" s="18" t="s">
        <v>89</v>
      </c>
      <c r="BK931" s="226">
        <f>ROUND(I931*H931,2)</f>
        <v>0</v>
      </c>
      <c r="BL931" s="18" t="s">
        <v>236</v>
      </c>
      <c r="BM931" s="225" t="s">
        <v>1318</v>
      </c>
    </row>
    <row r="932" s="2" customFormat="1">
      <c r="A932" s="40"/>
      <c r="B932" s="41"/>
      <c r="C932" s="42"/>
      <c r="D932" s="227" t="s">
        <v>148</v>
      </c>
      <c r="E932" s="42"/>
      <c r="F932" s="228" t="s">
        <v>1319</v>
      </c>
      <c r="G932" s="42"/>
      <c r="H932" s="42"/>
      <c r="I932" s="229"/>
      <c r="J932" s="42"/>
      <c r="K932" s="42"/>
      <c r="L932" s="46"/>
      <c r="M932" s="230"/>
      <c r="N932" s="231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8" t="s">
        <v>148</v>
      </c>
      <c r="AU932" s="18" t="s">
        <v>91</v>
      </c>
    </row>
    <row r="933" s="2" customFormat="1">
      <c r="A933" s="40"/>
      <c r="B933" s="41"/>
      <c r="C933" s="42"/>
      <c r="D933" s="234" t="s">
        <v>461</v>
      </c>
      <c r="E933" s="42"/>
      <c r="F933" s="266" t="s">
        <v>1123</v>
      </c>
      <c r="G933" s="42"/>
      <c r="H933" s="42"/>
      <c r="I933" s="229"/>
      <c r="J933" s="42"/>
      <c r="K933" s="42"/>
      <c r="L933" s="46"/>
      <c r="M933" s="230"/>
      <c r="N933" s="231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8" t="s">
        <v>461</v>
      </c>
      <c r="AU933" s="18" t="s">
        <v>91</v>
      </c>
    </row>
    <row r="934" s="13" customFormat="1">
      <c r="A934" s="13"/>
      <c r="B934" s="232"/>
      <c r="C934" s="233"/>
      <c r="D934" s="234" t="s">
        <v>150</v>
      </c>
      <c r="E934" s="235" t="s">
        <v>44</v>
      </c>
      <c r="F934" s="236" t="s">
        <v>1320</v>
      </c>
      <c r="G934" s="233"/>
      <c r="H934" s="237">
        <v>1</v>
      </c>
      <c r="I934" s="238"/>
      <c r="J934" s="233"/>
      <c r="K934" s="233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150</v>
      </c>
      <c r="AU934" s="243" t="s">
        <v>91</v>
      </c>
      <c r="AV934" s="13" t="s">
        <v>91</v>
      </c>
      <c r="AW934" s="13" t="s">
        <v>42</v>
      </c>
      <c r="AX934" s="13" t="s">
        <v>89</v>
      </c>
      <c r="AY934" s="243" t="s">
        <v>139</v>
      </c>
    </row>
    <row r="935" s="2" customFormat="1" ht="37.8" customHeight="1">
      <c r="A935" s="40"/>
      <c r="B935" s="41"/>
      <c r="C935" s="213" t="s">
        <v>1321</v>
      </c>
      <c r="D935" s="213" t="s">
        <v>142</v>
      </c>
      <c r="E935" s="214" t="s">
        <v>1322</v>
      </c>
      <c r="F935" s="215" t="s">
        <v>1323</v>
      </c>
      <c r="G935" s="216" t="s">
        <v>197</v>
      </c>
      <c r="H935" s="217">
        <v>142.59999999999999</v>
      </c>
      <c r="I935" s="218"/>
      <c r="J935" s="219">
        <f>ROUND(I935*H935,2)</f>
        <v>0</v>
      </c>
      <c r="K935" s="220"/>
      <c r="L935" s="46"/>
      <c r="M935" s="221" t="s">
        <v>44</v>
      </c>
      <c r="N935" s="222" t="s">
        <v>53</v>
      </c>
      <c r="O935" s="86"/>
      <c r="P935" s="223">
        <f>O935*H935</f>
        <v>0</v>
      </c>
      <c r="Q935" s="223">
        <v>0.0020999999999999999</v>
      </c>
      <c r="R935" s="223">
        <f>Q935*H935</f>
        <v>0.29945999999999995</v>
      </c>
      <c r="S935" s="223">
        <v>0</v>
      </c>
      <c r="T935" s="224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25" t="s">
        <v>236</v>
      </c>
      <c r="AT935" s="225" t="s">
        <v>142</v>
      </c>
      <c r="AU935" s="225" t="s">
        <v>91</v>
      </c>
      <c r="AY935" s="18" t="s">
        <v>139</v>
      </c>
      <c r="BE935" s="226">
        <f>IF(N935="základní",J935,0)</f>
        <v>0</v>
      </c>
      <c r="BF935" s="226">
        <f>IF(N935="snížená",J935,0)</f>
        <v>0</v>
      </c>
      <c r="BG935" s="226">
        <f>IF(N935="zákl. přenesená",J935,0)</f>
        <v>0</v>
      </c>
      <c r="BH935" s="226">
        <f>IF(N935="sníž. přenesená",J935,0)</f>
        <v>0</v>
      </c>
      <c r="BI935" s="226">
        <f>IF(N935="nulová",J935,0)</f>
        <v>0</v>
      </c>
      <c r="BJ935" s="18" t="s">
        <v>89</v>
      </c>
      <c r="BK935" s="226">
        <f>ROUND(I935*H935,2)</f>
        <v>0</v>
      </c>
      <c r="BL935" s="18" t="s">
        <v>236</v>
      </c>
      <c r="BM935" s="225" t="s">
        <v>1324</v>
      </c>
    </row>
    <row r="936" s="2" customFormat="1">
      <c r="A936" s="40"/>
      <c r="B936" s="41"/>
      <c r="C936" s="42"/>
      <c r="D936" s="227" t="s">
        <v>148</v>
      </c>
      <c r="E936" s="42"/>
      <c r="F936" s="228" t="s">
        <v>1325</v>
      </c>
      <c r="G936" s="42"/>
      <c r="H936" s="42"/>
      <c r="I936" s="229"/>
      <c r="J936" s="42"/>
      <c r="K936" s="42"/>
      <c r="L936" s="46"/>
      <c r="M936" s="230"/>
      <c r="N936" s="231"/>
      <c r="O936" s="86"/>
      <c r="P936" s="86"/>
      <c r="Q936" s="86"/>
      <c r="R936" s="86"/>
      <c r="S936" s="86"/>
      <c r="T936" s="87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8" t="s">
        <v>148</v>
      </c>
      <c r="AU936" s="18" t="s">
        <v>91</v>
      </c>
    </row>
    <row r="937" s="2" customFormat="1">
      <c r="A937" s="40"/>
      <c r="B937" s="41"/>
      <c r="C937" s="42"/>
      <c r="D937" s="234" t="s">
        <v>461</v>
      </c>
      <c r="E937" s="42"/>
      <c r="F937" s="266" t="s">
        <v>1123</v>
      </c>
      <c r="G937" s="42"/>
      <c r="H937" s="42"/>
      <c r="I937" s="229"/>
      <c r="J937" s="42"/>
      <c r="K937" s="42"/>
      <c r="L937" s="46"/>
      <c r="M937" s="230"/>
      <c r="N937" s="231"/>
      <c r="O937" s="86"/>
      <c r="P937" s="86"/>
      <c r="Q937" s="86"/>
      <c r="R937" s="86"/>
      <c r="S937" s="86"/>
      <c r="T937" s="87"/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T937" s="18" t="s">
        <v>461</v>
      </c>
      <c r="AU937" s="18" t="s">
        <v>91</v>
      </c>
    </row>
    <row r="938" s="13" customFormat="1">
      <c r="A938" s="13"/>
      <c r="B938" s="232"/>
      <c r="C938" s="233"/>
      <c r="D938" s="234" t="s">
        <v>150</v>
      </c>
      <c r="E938" s="235" t="s">
        <v>44</v>
      </c>
      <c r="F938" s="236" t="s">
        <v>1326</v>
      </c>
      <c r="G938" s="233"/>
      <c r="H938" s="237">
        <v>142.59999999999999</v>
      </c>
      <c r="I938" s="238"/>
      <c r="J938" s="233"/>
      <c r="K938" s="233"/>
      <c r="L938" s="239"/>
      <c r="M938" s="240"/>
      <c r="N938" s="241"/>
      <c r="O938" s="241"/>
      <c r="P938" s="241"/>
      <c r="Q938" s="241"/>
      <c r="R938" s="241"/>
      <c r="S938" s="241"/>
      <c r="T938" s="24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3" t="s">
        <v>150</v>
      </c>
      <c r="AU938" s="243" t="s">
        <v>91</v>
      </c>
      <c r="AV938" s="13" t="s">
        <v>91</v>
      </c>
      <c r="AW938" s="13" t="s">
        <v>42</v>
      </c>
      <c r="AX938" s="13" t="s">
        <v>89</v>
      </c>
      <c r="AY938" s="243" t="s">
        <v>139</v>
      </c>
    </row>
    <row r="939" s="2" customFormat="1" ht="24.15" customHeight="1">
      <c r="A939" s="40"/>
      <c r="B939" s="41"/>
      <c r="C939" s="213" t="s">
        <v>1327</v>
      </c>
      <c r="D939" s="213" t="s">
        <v>142</v>
      </c>
      <c r="E939" s="214" t="s">
        <v>1328</v>
      </c>
      <c r="F939" s="215" t="s">
        <v>1329</v>
      </c>
      <c r="G939" s="216" t="s">
        <v>566</v>
      </c>
      <c r="H939" s="217">
        <v>7</v>
      </c>
      <c r="I939" s="218"/>
      <c r="J939" s="219">
        <f>ROUND(I939*H939,2)</f>
        <v>0</v>
      </c>
      <c r="K939" s="220"/>
      <c r="L939" s="46"/>
      <c r="M939" s="221" t="s">
        <v>44</v>
      </c>
      <c r="N939" s="222" t="s">
        <v>53</v>
      </c>
      <c r="O939" s="86"/>
      <c r="P939" s="223">
        <f>O939*H939</f>
        <v>0</v>
      </c>
      <c r="Q939" s="223">
        <v>0</v>
      </c>
      <c r="R939" s="223">
        <f>Q939*H939</f>
        <v>0</v>
      </c>
      <c r="S939" s="223">
        <v>0</v>
      </c>
      <c r="T939" s="224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25" t="s">
        <v>236</v>
      </c>
      <c r="AT939" s="225" t="s">
        <v>142</v>
      </c>
      <c r="AU939" s="225" t="s">
        <v>91</v>
      </c>
      <c r="AY939" s="18" t="s">
        <v>139</v>
      </c>
      <c r="BE939" s="226">
        <f>IF(N939="základní",J939,0)</f>
        <v>0</v>
      </c>
      <c r="BF939" s="226">
        <f>IF(N939="snížená",J939,0)</f>
        <v>0</v>
      </c>
      <c r="BG939" s="226">
        <f>IF(N939="zákl. přenesená",J939,0)</f>
        <v>0</v>
      </c>
      <c r="BH939" s="226">
        <f>IF(N939="sníž. přenesená",J939,0)</f>
        <v>0</v>
      </c>
      <c r="BI939" s="226">
        <f>IF(N939="nulová",J939,0)</f>
        <v>0</v>
      </c>
      <c r="BJ939" s="18" t="s">
        <v>89</v>
      </c>
      <c r="BK939" s="226">
        <f>ROUND(I939*H939,2)</f>
        <v>0</v>
      </c>
      <c r="BL939" s="18" t="s">
        <v>236</v>
      </c>
      <c r="BM939" s="225" t="s">
        <v>1330</v>
      </c>
    </row>
    <row r="940" s="13" customFormat="1">
      <c r="A940" s="13"/>
      <c r="B940" s="232"/>
      <c r="C940" s="233"/>
      <c r="D940" s="234" t="s">
        <v>150</v>
      </c>
      <c r="E940" s="235" t="s">
        <v>44</v>
      </c>
      <c r="F940" s="236" t="s">
        <v>1331</v>
      </c>
      <c r="G940" s="233"/>
      <c r="H940" s="237">
        <v>7</v>
      </c>
      <c r="I940" s="238"/>
      <c r="J940" s="233"/>
      <c r="K940" s="233"/>
      <c r="L940" s="239"/>
      <c r="M940" s="240"/>
      <c r="N940" s="241"/>
      <c r="O940" s="241"/>
      <c r="P940" s="241"/>
      <c r="Q940" s="241"/>
      <c r="R940" s="241"/>
      <c r="S940" s="241"/>
      <c r="T940" s="242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3" t="s">
        <v>150</v>
      </c>
      <c r="AU940" s="243" t="s">
        <v>91</v>
      </c>
      <c r="AV940" s="13" t="s">
        <v>91</v>
      </c>
      <c r="AW940" s="13" t="s">
        <v>42</v>
      </c>
      <c r="AX940" s="13" t="s">
        <v>89</v>
      </c>
      <c r="AY940" s="243" t="s">
        <v>139</v>
      </c>
    </row>
    <row r="941" s="2" customFormat="1" ht="37.8" customHeight="1">
      <c r="A941" s="40"/>
      <c r="B941" s="41"/>
      <c r="C941" s="213" t="s">
        <v>1332</v>
      </c>
      <c r="D941" s="213" t="s">
        <v>142</v>
      </c>
      <c r="E941" s="214" t="s">
        <v>1333</v>
      </c>
      <c r="F941" s="215" t="s">
        <v>1334</v>
      </c>
      <c r="G941" s="216" t="s">
        <v>566</v>
      </c>
      <c r="H941" s="217">
        <v>1</v>
      </c>
      <c r="I941" s="218"/>
      <c r="J941" s="219">
        <f>ROUND(I941*H941,2)</f>
        <v>0</v>
      </c>
      <c r="K941" s="220"/>
      <c r="L941" s="46"/>
      <c r="M941" s="221" t="s">
        <v>44</v>
      </c>
      <c r="N941" s="222" t="s">
        <v>53</v>
      </c>
      <c r="O941" s="86"/>
      <c r="P941" s="223">
        <f>O941*H941</f>
        <v>0</v>
      </c>
      <c r="Q941" s="223">
        <v>0</v>
      </c>
      <c r="R941" s="223">
        <f>Q941*H941</f>
        <v>0</v>
      </c>
      <c r="S941" s="223">
        <v>0</v>
      </c>
      <c r="T941" s="224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25" t="s">
        <v>236</v>
      </c>
      <c r="AT941" s="225" t="s">
        <v>142</v>
      </c>
      <c r="AU941" s="225" t="s">
        <v>91</v>
      </c>
      <c r="AY941" s="18" t="s">
        <v>139</v>
      </c>
      <c r="BE941" s="226">
        <f>IF(N941="základní",J941,0)</f>
        <v>0</v>
      </c>
      <c r="BF941" s="226">
        <f>IF(N941="snížená",J941,0)</f>
        <v>0</v>
      </c>
      <c r="BG941" s="226">
        <f>IF(N941="zákl. přenesená",J941,0)</f>
        <v>0</v>
      </c>
      <c r="BH941" s="226">
        <f>IF(N941="sníž. přenesená",J941,0)</f>
        <v>0</v>
      </c>
      <c r="BI941" s="226">
        <f>IF(N941="nulová",J941,0)</f>
        <v>0</v>
      </c>
      <c r="BJ941" s="18" t="s">
        <v>89</v>
      </c>
      <c r="BK941" s="226">
        <f>ROUND(I941*H941,2)</f>
        <v>0</v>
      </c>
      <c r="BL941" s="18" t="s">
        <v>236</v>
      </c>
      <c r="BM941" s="225" t="s">
        <v>1335</v>
      </c>
    </row>
    <row r="942" s="2" customFormat="1" ht="37.8" customHeight="1">
      <c r="A942" s="40"/>
      <c r="B942" s="41"/>
      <c r="C942" s="213" t="s">
        <v>1336</v>
      </c>
      <c r="D942" s="213" t="s">
        <v>142</v>
      </c>
      <c r="E942" s="214" t="s">
        <v>1337</v>
      </c>
      <c r="F942" s="215" t="s">
        <v>1338</v>
      </c>
      <c r="G942" s="216" t="s">
        <v>197</v>
      </c>
      <c r="H942" s="217">
        <v>12.571999999999999</v>
      </c>
      <c r="I942" s="218"/>
      <c r="J942" s="219">
        <f>ROUND(I942*H942,2)</f>
        <v>0</v>
      </c>
      <c r="K942" s="220"/>
      <c r="L942" s="46"/>
      <c r="M942" s="221" t="s">
        <v>44</v>
      </c>
      <c r="N942" s="222" t="s">
        <v>53</v>
      </c>
      <c r="O942" s="86"/>
      <c r="P942" s="223">
        <f>O942*H942</f>
        <v>0</v>
      </c>
      <c r="Q942" s="223">
        <v>0</v>
      </c>
      <c r="R942" s="223">
        <f>Q942*H942</f>
        <v>0</v>
      </c>
      <c r="S942" s="223">
        <v>0</v>
      </c>
      <c r="T942" s="224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25" t="s">
        <v>236</v>
      </c>
      <c r="AT942" s="225" t="s">
        <v>142</v>
      </c>
      <c r="AU942" s="225" t="s">
        <v>91</v>
      </c>
      <c r="AY942" s="18" t="s">
        <v>139</v>
      </c>
      <c r="BE942" s="226">
        <f>IF(N942="základní",J942,0)</f>
        <v>0</v>
      </c>
      <c r="BF942" s="226">
        <f>IF(N942="snížená",J942,0)</f>
        <v>0</v>
      </c>
      <c r="BG942" s="226">
        <f>IF(N942="zákl. přenesená",J942,0)</f>
        <v>0</v>
      </c>
      <c r="BH942" s="226">
        <f>IF(N942="sníž. přenesená",J942,0)</f>
        <v>0</v>
      </c>
      <c r="BI942" s="226">
        <f>IF(N942="nulová",J942,0)</f>
        <v>0</v>
      </c>
      <c r="BJ942" s="18" t="s">
        <v>89</v>
      </c>
      <c r="BK942" s="226">
        <f>ROUND(I942*H942,2)</f>
        <v>0</v>
      </c>
      <c r="BL942" s="18" t="s">
        <v>236</v>
      </c>
      <c r="BM942" s="225" t="s">
        <v>1339</v>
      </c>
    </row>
    <row r="943" s="13" customFormat="1">
      <c r="A943" s="13"/>
      <c r="B943" s="232"/>
      <c r="C943" s="233"/>
      <c r="D943" s="234" t="s">
        <v>150</v>
      </c>
      <c r="E943" s="235" t="s">
        <v>44</v>
      </c>
      <c r="F943" s="236" t="s">
        <v>1340</v>
      </c>
      <c r="G943" s="233"/>
      <c r="H943" s="237">
        <v>12.571999999999999</v>
      </c>
      <c r="I943" s="238"/>
      <c r="J943" s="233"/>
      <c r="K943" s="233"/>
      <c r="L943" s="239"/>
      <c r="M943" s="240"/>
      <c r="N943" s="241"/>
      <c r="O943" s="241"/>
      <c r="P943" s="241"/>
      <c r="Q943" s="241"/>
      <c r="R943" s="241"/>
      <c r="S943" s="241"/>
      <c r="T943" s="242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3" t="s">
        <v>150</v>
      </c>
      <c r="AU943" s="243" t="s">
        <v>91</v>
      </c>
      <c r="AV943" s="13" t="s">
        <v>91</v>
      </c>
      <c r="AW943" s="13" t="s">
        <v>42</v>
      </c>
      <c r="AX943" s="13" t="s">
        <v>89</v>
      </c>
      <c r="AY943" s="243" t="s">
        <v>139</v>
      </c>
    </row>
    <row r="944" s="2" customFormat="1" ht="49.05" customHeight="1">
      <c r="A944" s="40"/>
      <c r="B944" s="41"/>
      <c r="C944" s="213" t="s">
        <v>1341</v>
      </c>
      <c r="D944" s="213" t="s">
        <v>142</v>
      </c>
      <c r="E944" s="214" t="s">
        <v>1342</v>
      </c>
      <c r="F944" s="215" t="s">
        <v>1343</v>
      </c>
      <c r="G944" s="216" t="s">
        <v>145</v>
      </c>
      <c r="H944" s="217">
        <v>3.9350000000000001</v>
      </c>
      <c r="I944" s="218"/>
      <c r="J944" s="219">
        <f>ROUND(I944*H944,2)</f>
        <v>0</v>
      </c>
      <c r="K944" s="220"/>
      <c r="L944" s="46"/>
      <c r="M944" s="221" t="s">
        <v>44</v>
      </c>
      <c r="N944" s="222" t="s">
        <v>53</v>
      </c>
      <c r="O944" s="86"/>
      <c r="P944" s="223">
        <f>O944*H944</f>
        <v>0</v>
      </c>
      <c r="Q944" s="223">
        <v>0</v>
      </c>
      <c r="R944" s="223">
        <f>Q944*H944</f>
        <v>0</v>
      </c>
      <c r="S944" s="223">
        <v>0</v>
      </c>
      <c r="T944" s="224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25" t="s">
        <v>236</v>
      </c>
      <c r="AT944" s="225" t="s">
        <v>142</v>
      </c>
      <c r="AU944" s="225" t="s">
        <v>91</v>
      </c>
      <c r="AY944" s="18" t="s">
        <v>139</v>
      </c>
      <c r="BE944" s="226">
        <f>IF(N944="základní",J944,0)</f>
        <v>0</v>
      </c>
      <c r="BF944" s="226">
        <f>IF(N944="snížená",J944,0)</f>
        <v>0</v>
      </c>
      <c r="BG944" s="226">
        <f>IF(N944="zákl. přenesená",J944,0)</f>
        <v>0</v>
      </c>
      <c r="BH944" s="226">
        <f>IF(N944="sníž. přenesená",J944,0)</f>
        <v>0</v>
      </c>
      <c r="BI944" s="226">
        <f>IF(N944="nulová",J944,0)</f>
        <v>0</v>
      </c>
      <c r="BJ944" s="18" t="s">
        <v>89</v>
      </c>
      <c r="BK944" s="226">
        <f>ROUND(I944*H944,2)</f>
        <v>0</v>
      </c>
      <c r="BL944" s="18" t="s">
        <v>236</v>
      </c>
      <c r="BM944" s="225" t="s">
        <v>1344</v>
      </c>
    </row>
    <row r="945" s="2" customFormat="1">
      <c r="A945" s="40"/>
      <c r="B945" s="41"/>
      <c r="C945" s="42"/>
      <c r="D945" s="227" t="s">
        <v>148</v>
      </c>
      <c r="E945" s="42"/>
      <c r="F945" s="228" t="s">
        <v>1345</v>
      </c>
      <c r="G945" s="42"/>
      <c r="H945" s="42"/>
      <c r="I945" s="229"/>
      <c r="J945" s="42"/>
      <c r="K945" s="42"/>
      <c r="L945" s="46"/>
      <c r="M945" s="230"/>
      <c r="N945" s="231"/>
      <c r="O945" s="86"/>
      <c r="P945" s="86"/>
      <c r="Q945" s="86"/>
      <c r="R945" s="86"/>
      <c r="S945" s="86"/>
      <c r="T945" s="87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T945" s="18" t="s">
        <v>148</v>
      </c>
      <c r="AU945" s="18" t="s">
        <v>91</v>
      </c>
    </row>
    <row r="946" s="2" customFormat="1" ht="49.05" customHeight="1">
      <c r="A946" s="40"/>
      <c r="B946" s="41"/>
      <c r="C946" s="213" t="s">
        <v>1346</v>
      </c>
      <c r="D946" s="213" t="s">
        <v>142</v>
      </c>
      <c r="E946" s="214" t="s">
        <v>1347</v>
      </c>
      <c r="F946" s="215" t="s">
        <v>1348</v>
      </c>
      <c r="G946" s="216" t="s">
        <v>145</v>
      </c>
      <c r="H946" s="217">
        <v>3.9350000000000001</v>
      </c>
      <c r="I946" s="218"/>
      <c r="J946" s="219">
        <f>ROUND(I946*H946,2)</f>
        <v>0</v>
      </c>
      <c r="K946" s="220"/>
      <c r="L946" s="46"/>
      <c r="M946" s="221" t="s">
        <v>44</v>
      </c>
      <c r="N946" s="222" t="s">
        <v>53</v>
      </c>
      <c r="O946" s="86"/>
      <c r="P946" s="223">
        <f>O946*H946</f>
        <v>0</v>
      </c>
      <c r="Q946" s="223">
        <v>0</v>
      </c>
      <c r="R946" s="223">
        <f>Q946*H946</f>
        <v>0</v>
      </c>
      <c r="S946" s="223">
        <v>0</v>
      </c>
      <c r="T946" s="224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25" t="s">
        <v>236</v>
      </c>
      <c r="AT946" s="225" t="s">
        <v>142</v>
      </c>
      <c r="AU946" s="225" t="s">
        <v>91</v>
      </c>
      <c r="AY946" s="18" t="s">
        <v>139</v>
      </c>
      <c r="BE946" s="226">
        <f>IF(N946="základní",J946,0)</f>
        <v>0</v>
      </c>
      <c r="BF946" s="226">
        <f>IF(N946="snížená",J946,0)</f>
        <v>0</v>
      </c>
      <c r="BG946" s="226">
        <f>IF(N946="zákl. přenesená",J946,0)</f>
        <v>0</v>
      </c>
      <c r="BH946" s="226">
        <f>IF(N946="sníž. přenesená",J946,0)</f>
        <v>0</v>
      </c>
      <c r="BI946" s="226">
        <f>IF(N946="nulová",J946,0)</f>
        <v>0</v>
      </c>
      <c r="BJ946" s="18" t="s">
        <v>89</v>
      </c>
      <c r="BK946" s="226">
        <f>ROUND(I946*H946,2)</f>
        <v>0</v>
      </c>
      <c r="BL946" s="18" t="s">
        <v>236</v>
      </c>
      <c r="BM946" s="225" t="s">
        <v>1349</v>
      </c>
    </row>
    <row r="947" s="2" customFormat="1">
      <c r="A947" s="40"/>
      <c r="B947" s="41"/>
      <c r="C947" s="42"/>
      <c r="D947" s="227" t="s">
        <v>148</v>
      </c>
      <c r="E947" s="42"/>
      <c r="F947" s="228" t="s">
        <v>1350</v>
      </c>
      <c r="G947" s="42"/>
      <c r="H947" s="42"/>
      <c r="I947" s="229"/>
      <c r="J947" s="42"/>
      <c r="K947" s="42"/>
      <c r="L947" s="46"/>
      <c r="M947" s="230"/>
      <c r="N947" s="231"/>
      <c r="O947" s="86"/>
      <c r="P947" s="86"/>
      <c r="Q947" s="86"/>
      <c r="R947" s="86"/>
      <c r="S947" s="86"/>
      <c r="T947" s="87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T947" s="18" t="s">
        <v>148</v>
      </c>
      <c r="AU947" s="18" t="s">
        <v>91</v>
      </c>
    </row>
    <row r="948" s="12" customFormat="1" ht="22.8" customHeight="1">
      <c r="A948" s="12"/>
      <c r="B948" s="197"/>
      <c r="C948" s="198"/>
      <c r="D948" s="199" t="s">
        <v>81</v>
      </c>
      <c r="E948" s="211" t="s">
        <v>1351</v>
      </c>
      <c r="F948" s="211" t="s">
        <v>1352</v>
      </c>
      <c r="G948" s="198"/>
      <c r="H948" s="198"/>
      <c r="I948" s="201"/>
      <c r="J948" s="212">
        <f>BK948</f>
        <v>0</v>
      </c>
      <c r="K948" s="198"/>
      <c r="L948" s="203"/>
      <c r="M948" s="204"/>
      <c r="N948" s="205"/>
      <c r="O948" s="205"/>
      <c r="P948" s="206">
        <f>SUM(P949:P1152)</f>
        <v>0</v>
      </c>
      <c r="Q948" s="205"/>
      <c r="R948" s="206">
        <f>SUM(R949:R1152)</f>
        <v>35.53409057999999</v>
      </c>
      <c r="S948" s="205"/>
      <c r="T948" s="207">
        <f>SUM(T949:T1152)</f>
        <v>0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208" t="s">
        <v>91</v>
      </c>
      <c r="AT948" s="209" t="s">
        <v>81</v>
      </c>
      <c r="AU948" s="209" t="s">
        <v>89</v>
      </c>
      <c r="AY948" s="208" t="s">
        <v>139</v>
      </c>
      <c r="BK948" s="210">
        <f>SUM(BK949:BK1152)</f>
        <v>0</v>
      </c>
    </row>
    <row r="949" s="2" customFormat="1" ht="24.15" customHeight="1">
      <c r="A949" s="40"/>
      <c r="B949" s="41"/>
      <c r="C949" s="213" t="s">
        <v>1353</v>
      </c>
      <c r="D949" s="213" t="s">
        <v>142</v>
      </c>
      <c r="E949" s="214" t="s">
        <v>1354</v>
      </c>
      <c r="F949" s="215" t="s">
        <v>1355</v>
      </c>
      <c r="G949" s="216" t="s">
        <v>161</v>
      </c>
      <c r="H949" s="217">
        <v>649.64300000000003</v>
      </c>
      <c r="I949" s="218"/>
      <c r="J949" s="219">
        <f>ROUND(I949*H949,2)</f>
        <v>0</v>
      </c>
      <c r="K949" s="220"/>
      <c r="L949" s="46"/>
      <c r="M949" s="221" t="s">
        <v>44</v>
      </c>
      <c r="N949" s="222" t="s">
        <v>53</v>
      </c>
      <c r="O949" s="86"/>
      <c r="P949" s="223">
        <f>O949*H949</f>
        <v>0</v>
      </c>
      <c r="Q949" s="223">
        <v>0</v>
      </c>
      <c r="R949" s="223">
        <f>Q949*H949</f>
        <v>0</v>
      </c>
      <c r="S949" s="223">
        <v>0</v>
      </c>
      <c r="T949" s="224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25" t="s">
        <v>236</v>
      </c>
      <c r="AT949" s="225" t="s">
        <v>142</v>
      </c>
      <c r="AU949" s="225" t="s">
        <v>91</v>
      </c>
      <c r="AY949" s="18" t="s">
        <v>139</v>
      </c>
      <c r="BE949" s="226">
        <f>IF(N949="základní",J949,0)</f>
        <v>0</v>
      </c>
      <c r="BF949" s="226">
        <f>IF(N949="snížená",J949,0)</f>
        <v>0</v>
      </c>
      <c r="BG949" s="226">
        <f>IF(N949="zákl. přenesená",J949,0)</f>
        <v>0</v>
      </c>
      <c r="BH949" s="226">
        <f>IF(N949="sníž. přenesená",J949,0)</f>
        <v>0</v>
      </c>
      <c r="BI949" s="226">
        <f>IF(N949="nulová",J949,0)</f>
        <v>0</v>
      </c>
      <c r="BJ949" s="18" t="s">
        <v>89</v>
      </c>
      <c r="BK949" s="226">
        <f>ROUND(I949*H949,2)</f>
        <v>0</v>
      </c>
      <c r="BL949" s="18" t="s">
        <v>236</v>
      </c>
      <c r="BM949" s="225" t="s">
        <v>1356</v>
      </c>
    </row>
    <row r="950" s="2" customFormat="1">
      <c r="A950" s="40"/>
      <c r="B950" s="41"/>
      <c r="C950" s="42"/>
      <c r="D950" s="227" t="s">
        <v>148</v>
      </c>
      <c r="E950" s="42"/>
      <c r="F950" s="228" t="s">
        <v>1357</v>
      </c>
      <c r="G950" s="42"/>
      <c r="H950" s="42"/>
      <c r="I950" s="229"/>
      <c r="J950" s="42"/>
      <c r="K950" s="42"/>
      <c r="L950" s="46"/>
      <c r="M950" s="230"/>
      <c r="N950" s="231"/>
      <c r="O950" s="86"/>
      <c r="P950" s="86"/>
      <c r="Q950" s="86"/>
      <c r="R950" s="86"/>
      <c r="S950" s="86"/>
      <c r="T950" s="87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T950" s="18" t="s">
        <v>148</v>
      </c>
      <c r="AU950" s="18" t="s">
        <v>91</v>
      </c>
    </row>
    <row r="951" s="13" customFormat="1">
      <c r="A951" s="13"/>
      <c r="B951" s="232"/>
      <c r="C951" s="233"/>
      <c r="D951" s="234" t="s">
        <v>150</v>
      </c>
      <c r="E951" s="235" t="s">
        <v>44</v>
      </c>
      <c r="F951" s="236" t="s">
        <v>753</v>
      </c>
      <c r="G951" s="233"/>
      <c r="H951" s="237">
        <v>331.20800000000003</v>
      </c>
      <c r="I951" s="238"/>
      <c r="J951" s="233"/>
      <c r="K951" s="233"/>
      <c r="L951" s="239"/>
      <c r="M951" s="240"/>
      <c r="N951" s="241"/>
      <c r="O951" s="241"/>
      <c r="P951" s="241"/>
      <c r="Q951" s="241"/>
      <c r="R951" s="241"/>
      <c r="S951" s="241"/>
      <c r="T951" s="242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3" t="s">
        <v>150</v>
      </c>
      <c r="AU951" s="243" t="s">
        <v>91</v>
      </c>
      <c r="AV951" s="13" t="s">
        <v>91</v>
      </c>
      <c r="AW951" s="13" t="s">
        <v>42</v>
      </c>
      <c r="AX951" s="13" t="s">
        <v>82</v>
      </c>
      <c r="AY951" s="243" t="s">
        <v>139</v>
      </c>
    </row>
    <row r="952" s="13" customFormat="1">
      <c r="A952" s="13"/>
      <c r="B952" s="232"/>
      <c r="C952" s="233"/>
      <c r="D952" s="234" t="s">
        <v>150</v>
      </c>
      <c r="E952" s="235" t="s">
        <v>44</v>
      </c>
      <c r="F952" s="236" t="s">
        <v>754</v>
      </c>
      <c r="G952" s="233"/>
      <c r="H952" s="237">
        <v>272.916</v>
      </c>
      <c r="I952" s="238"/>
      <c r="J952" s="233"/>
      <c r="K952" s="233"/>
      <c r="L952" s="239"/>
      <c r="M952" s="240"/>
      <c r="N952" s="241"/>
      <c r="O952" s="241"/>
      <c r="P952" s="241"/>
      <c r="Q952" s="241"/>
      <c r="R952" s="241"/>
      <c r="S952" s="241"/>
      <c r="T952" s="242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3" t="s">
        <v>150</v>
      </c>
      <c r="AU952" s="243" t="s">
        <v>91</v>
      </c>
      <c r="AV952" s="13" t="s">
        <v>91</v>
      </c>
      <c r="AW952" s="13" t="s">
        <v>42</v>
      </c>
      <c r="AX952" s="13" t="s">
        <v>82</v>
      </c>
      <c r="AY952" s="243" t="s">
        <v>139</v>
      </c>
    </row>
    <row r="953" s="13" customFormat="1">
      <c r="A953" s="13"/>
      <c r="B953" s="232"/>
      <c r="C953" s="233"/>
      <c r="D953" s="234" t="s">
        <v>150</v>
      </c>
      <c r="E953" s="235" t="s">
        <v>44</v>
      </c>
      <c r="F953" s="236" t="s">
        <v>755</v>
      </c>
      <c r="G953" s="233"/>
      <c r="H953" s="237">
        <v>45.518999999999998</v>
      </c>
      <c r="I953" s="238"/>
      <c r="J953" s="233"/>
      <c r="K953" s="233"/>
      <c r="L953" s="239"/>
      <c r="M953" s="240"/>
      <c r="N953" s="241"/>
      <c r="O953" s="241"/>
      <c r="P953" s="241"/>
      <c r="Q953" s="241"/>
      <c r="R953" s="241"/>
      <c r="S953" s="241"/>
      <c r="T953" s="24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3" t="s">
        <v>150</v>
      </c>
      <c r="AU953" s="243" t="s">
        <v>91</v>
      </c>
      <c r="AV953" s="13" t="s">
        <v>91</v>
      </c>
      <c r="AW953" s="13" t="s">
        <v>42</v>
      </c>
      <c r="AX953" s="13" t="s">
        <v>82</v>
      </c>
      <c r="AY953" s="243" t="s">
        <v>139</v>
      </c>
    </row>
    <row r="954" s="14" customFormat="1">
      <c r="A954" s="14"/>
      <c r="B954" s="255"/>
      <c r="C954" s="256"/>
      <c r="D954" s="234" t="s">
        <v>150</v>
      </c>
      <c r="E954" s="257" t="s">
        <v>44</v>
      </c>
      <c r="F954" s="258" t="s">
        <v>167</v>
      </c>
      <c r="G954" s="256"/>
      <c r="H954" s="259">
        <v>649.64300000000003</v>
      </c>
      <c r="I954" s="260"/>
      <c r="J954" s="256"/>
      <c r="K954" s="256"/>
      <c r="L954" s="261"/>
      <c r="M954" s="262"/>
      <c r="N954" s="263"/>
      <c r="O954" s="263"/>
      <c r="P954" s="263"/>
      <c r="Q954" s="263"/>
      <c r="R954" s="263"/>
      <c r="S954" s="263"/>
      <c r="T954" s="26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5" t="s">
        <v>150</v>
      </c>
      <c r="AU954" s="265" t="s">
        <v>91</v>
      </c>
      <c r="AV954" s="14" t="s">
        <v>146</v>
      </c>
      <c r="AW954" s="14" t="s">
        <v>42</v>
      </c>
      <c r="AX954" s="14" t="s">
        <v>89</v>
      </c>
      <c r="AY954" s="265" t="s">
        <v>139</v>
      </c>
    </row>
    <row r="955" s="2" customFormat="1" ht="24.15" customHeight="1">
      <c r="A955" s="40"/>
      <c r="B955" s="41"/>
      <c r="C955" s="244" t="s">
        <v>1358</v>
      </c>
      <c r="D955" s="244" t="s">
        <v>152</v>
      </c>
      <c r="E955" s="245" t="s">
        <v>1359</v>
      </c>
      <c r="F955" s="246" t="s">
        <v>1360</v>
      </c>
      <c r="G955" s="247" t="s">
        <v>547</v>
      </c>
      <c r="H955" s="248">
        <v>7575.9870000000001</v>
      </c>
      <c r="I955" s="249"/>
      <c r="J955" s="250">
        <f>ROUND(I955*H955,2)</f>
        <v>0</v>
      </c>
      <c r="K955" s="251"/>
      <c r="L955" s="252"/>
      <c r="M955" s="253" t="s">
        <v>44</v>
      </c>
      <c r="N955" s="254" t="s">
        <v>53</v>
      </c>
      <c r="O955" s="86"/>
      <c r="P955" s="223">
        <f>O955*H955</f>
        <v>0</v>
      </c>
      <c r="Q955" s="223">
        <v>0.0035999999999999999</v>
      </c>
      <c r="R955" s="223">
        <f>Q955*H955</f>
        <v>27.273553199999998</v>
      </c>
      <c r="S955" s="223">
        <v>0</v>
      </c>
      <c r="T955" s="224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25" t="s">
        <v>332</v>
      </c>
      <c r="AT955" s="225" t="s">
        <v>152</v>
      </c>
      <c r="AU955" s="225" t="s">
        <v>91</v>
      </c>
      <c r="AY955" s="18" t="s">
        <v>139</v>
      </c>
      <c r="BE955" s="226">
        <f>IF(N955="základní",J955,0)</f>
        <v>0</v>
      </c>
      <c r="BF955" s="226">
        <f>IF(N955="snížená",J955,0)</f>
        <v>0</v>
      </c>
      <c r="BG955" s="226">
        <f>IF(N955="zákl. přenesená",J955,0)</f>
        <v>0</v>
      </c>
      <c r="BH955" s="226">
        <f>IF(N955="sníž. přenesená",J955,0)</f>
        <v>0</v>
      </c>
      <c r="BI955" s="226">
        <f>IF(N955="nulová",J955,0)</f>
        <v>0</v>
      </c>
      <c r="BJ955" s="18" t="s">
        <v>89</v>
      </c>
      <c r="BK955" s="226">
        <f>ROUND(I955*H955,2)</f>
        <v>0</v>
      </c>
      <c r="BL955" s="18" t="s">
        <v>236</v>
      </c>
      <c r="BM955" s="225" t="s">
        <v>1361</v>
      </c>
    </row>
    <row r="956" s="13" customFormat="1">
      <c r="A956" s="13"/>
      <c r="B956" s="232"/>
      <c r="C956" s="233"/>
      <c r="D956" s="234" t="s">
        <v>150</v>
      </c>
      <c r="E956" s="235" t="s">
        <v>44</v>
      </c>
      <c r="F956" s="236" t="s">
        <v>1362</v>
      </c>
      <c r="G956" s="233"/>
      <c r="H956" s="237">
        <v>4305.7079999999996</v>
      </c>
      <c r="I956" s="238"/>
      <c r="J956" s="233"/>
      <c r="K956" s="233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150</v>
      </c>
      <c r="AU956" s="243" t="s">
        <v>91</v>
      </c>
      <c r="AV956" s="13" t="s">
        <v>91</v>
      </c>
      <c r="AW956" s="13" t="s">
        <v>42</v>
      </c>
      <c r="AX956" s="13" t="s">
        <v>82</v>
      </c>
      <c r="AY956" s="243" t="s">
        <v>139</v>
      </c>
    </row>
    <row r="957" s="13" customFormat="1">
      <c r="A957" s="13"/>
      <c r="B957" s="232"/>
      <c r="C957" s="233"/>
      <c r="D957" s="234" t="s">
        <v>150</v>
      </c>
      <c r="E957" s="235" t="s">
        <v>44</v>
      </c>
      <c r="F957" s="236" t="s">
        <v>1363</v>
      </c>
      <c r="G957" s="233"/>
      <c r="H957" s="237">
        <v>3547.913</v>
      </c>
      <c r="I957" s="238"/>
      <c r="J957" s="233"/>
      <c r="K957" s="233"/>
      <c r="L957" s="239"/>
      <c r="M957" s="240"/>
      <c r="N957" s="241"/>
      <c r="O957" s="241"/>
      <c r="P957" s="241"/>
      <c r="Q957" s="241"/>
      <c r="R957" s="241"/>
      <c r="S957" s="241"/>
      <c r="T957" s="242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3" t="s">
        <v>150</v>
      </c>
      <c r="AU957" s="243" t="s">
        <v>91</v>
      </c>
      <c r="AV957" s="13" t="s">
        <v>91</v>
      </c>
      <c r="AW957" s="13" t="s">
        <v>42</v>
      </c>
      <c r="AX957" s="13" t="s">
        <v>82</v>
      </c>
      <c r="AY957" s="243" t="s">
        <v>139</v>
      </c>
    </row>
    <row r="958" s="13" customFormat="1">
      <c r="A958" s="13"/>
      <c r="B958" s="232"/>
      <c r="C958" s="233"/>
      <c r="D958" s="234" t="s">
        <v>150</v>
      </c>
      <c r="E958" s="235" t="s">
        <v>44</v>
      </c>
      <c r="F958" s="236" t="s">
        <v>1364</v>
      </c>
      <c r="G958" s="233"/>
      <c r="H958" s="237">
        <v>591.75</v>
      </c>
      <c r="I958" s="238"/>
      <c r="J958" s="233"/>
      <c r="K958" s="233"/>
      <c r="L958" s="239"/>
      <c r="M958" s="240"/>
      <c r="N958" s="241"/>
      <c r="O958" s="241"/>
      <c r="P958" s="241"/>
      <c r="Q958" s="241"/>
      <c r="R958" s="241"/>
      <c r="S958" s="241"/>
      <c r="T958" s="24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3" t="s">
        <v>150</v>
      </c>
      <c r="AU958" s="243" t="s">
        <v>91</v>
      </c>
      <c r="AV958" s="13" t="s">
        <v>91</v>
      </c>
      <c r="AW958" s="13" t="s">
        <v>42</v>
      </c>
      <c r="AX958" s="13" t="s">
        <v>82</v>
      </c>
      <c r="AY958" s="243" t="s">
        <v>139</v>
      </c>
    </row>
    <row r="959" s="13" customFormat="1">
      <c r="A959" s="13"/>
      <c r="B959" s="232"/>
      <c r="C959" s="233"/>
      <c r="D959" s="234" t="s">
        <v>150</v>
      </c>
      <c r="E959" s="235" t="s">
        <v>44</v>
      </c>
      <c r="F959" s="236" t="s">
        <v>1365</v>
      </c>
      <c r="G959" s="233"/>
      <c r="H959" s="237">
        <v>-596.17499999999995</v>
      </c>
      <c r="I959" s="238"/>
      <c r="J959" s="233"/>
      <c r="K959" s="233"/>
      <c r="L959" s="239"/>
      <c r="M959" s="240"/>
      <c r="N959" s="241"/>
      <c r="O959" s="241"/>
      <c r="P959" s="241"/>
      <c r="Q959" s="241"/>
      <c r="R959" s="241"/>
      <c r="S959" s="241"/>
      <c r="T959" s="242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3" t="s">
        <v>150</v>
      </c>
      <c r="AU959" s="243" t="s">
        <v>91</v>
      </c>
      <c r="AV959" s="13" t="s">
        <v>91</v>
      </c>
      <c r="AW959" s="13" t="s">
        <v>42</v>
      </c>
      <c r="AX959" s="13" t="s">
        <v>82</v>
      </c>
      <c r="AY959" s="243" t="s">
        <v>139</v>
      </c>
    </row>
    <row r="960" s="13" customFormat="1">
      <c r="A960" s="13"/>
      <c r="B960" s="232"/>
      <c r="C960" s="233"/>
      <c r="D960" s="234" t="s">
        <v>150</v>
      </c>
      <c r="E960" s="235" t="s">
        <v>44</v>
      </c>
      <c r="F960" s="236" t="s">
        <v>1366</v>
      </c>
      <c r="G960" s="233"/>
      <c r="H960" s="237">
        <v>-491.25</v>
      </c>
      <c r="I960" s="238"/>
      <c r="J960" s="233"/>
      <c r="K960" s="233"/>
      <c r="L960" s="239"/>
      <c r="M960" s="240"/>
      <c r="N960" s="241"/>
      <c r="O960" s="241"/>
      <c r="P960" s="241"/>
      <c r="Q960" s="241"/>
      <c r="R960" s="241"/>
      <c r="S960" s="241"/>
      <c r="T960" s="242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3" t="s">
        <v>150</v>
      </c>
      <c r="AU960" s="243" t="s">
        <v>91</v>
      </c>
      <c r="AV960" s="13" t="s">
        <v>91</v>
      </c>
      <c r="AW960" s="13" t="s">
        <v>42</v>
      </c>
      <c r="AX960" s="13" t="s">
        <v>82</v>
      </c>
      <c r="AY960" s="243" t="s">
        <v>139</v>
      </c>
    </row>
    <row r="961" s="13" customFormat="1">
      <c r="A961" s="13"/>
      <c r="B961" s="232"/>
      <c r="C961" s="233"/>
      <c r="D961" s="234" t="s">
        <v>150</v>
      </c>
      <c r="E961" s="235" t="s">
        <v>44</v>
      </c>
      <c r="F961" s="236" t="s">
        <v>1367</v>
      </c>
      <c r="G961" s="233"/>
      <c r="H961" s="237">
        <v>-81.935000000000002</v>
      </c>
      <c r="I961" s="238"/>
      <c r="J961" s="233"/>
      <c r="K961" s="233"/>
      <c r="L961" s="239"/>
      <c r="M961" s="240"/>
      <c r="N961" s="241"/>
      <c r="O961" s="241"/>
      <c r="P961" s="241"/>
      <c r="Q961" s="241"/>
      <c r="R961" s="241"/>
      <c r="S961" s="241"/>
      <c r="T961" s="24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3" t="s">
        <v>150</v>
      </c>
      <c r="AU961" s="243" t="s">
        <v>91</v>
      </c>
      <c r="AV961" s="13" t="s">
        <v>91</v>
      </c>
      <c r="AW961" s="13" t="s">
        <v>42</v>
      </c>
      <c r="AX961" s="13" t="s">
        <v>82</v>
      </c>
      <c r="AY961" s="243" t="s">
        <v>139</v>
      </c>
    </row>
    <row r="962" s="13" customFormat="1">
      <c r="A962" s="13"/>
      <c r="B962" s="232"/>
      <c r="C962" s="233"/>
      <c r="D962" s="234" t="s">
        <v>150</v>
      </c>
      <c r="E962" s="235" t="s">
        <v>44</v>
      </c>
      <c r="F962" s="236" t="s">
        <v>1368</v>
      </c>
      <c r="G962" s="233"/>
      <c r="H962" s="237">
        <v>-54.25</v>
      </c>
      <c r="I962" s="238"/>
      <c r="J962" s="233"/>
      <c r="K962" s="233"/>
      <c r="L962" s="239"/>
      <c r="M962" s="240"/>
      <c r="N962" s="241"/>
      <c r="O962" s="241"/>
      <c r="P962" s="241"/>
      <c r="Q962" s="241"/>
      <c r="R962" s="241"/>
      <c r="S962" s="241"/>
      <c r="T962" s="24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3" t="s">
        <v>150</v>
      </c>
      <c r="AU962" s="243" t="s">
        <v>91</v>
      </c>
      <c r="AV962" s="13" t="s">
        <v>91</v>
      </c>
      <c r="AW962" s="13" t="s">
        <v>42</v>
      </c>
      <c r="AX962" s="13" t="s">
        <v>82</v>
      </c>
      <c r="AY962" s="243" t="s">
        <v>139</v>
      </c>
    </row>
    <row r="963" s="13" customFormat="1">
      <c r="A963" s="13"/>
      <c r="B963" s="232"/>
      <c r="C963" s="233"/>
      <c r="D963" s="234" t="s">
        <v>150</v>
      </c>
      <c r="E963" s="235" t="s">
        <v>44</v>
      </c>
      <c r="F963" s="236" t="s">
        <v>1369</v>
      </c>
      <c r="G963" s="233"/>
      <c r="H963" s="237">
        <v>-334.5</v>
      </c>
      <c r="I963" s="238"/>
      <c r="J963" s="233"/>
      <c r="K963" s="233"/>
      <c r="L963" s="239"/>
      <c r="M963" s="240"/>
      <c r="N963" s="241"/>
      <c r="O963" s="241"/>
      <c r="P963" s="241"/>
      <c r="Q963" s="241"/>
      <c r="R963" s="241"/>
      <c r="S963" s="241"/>
      <c r="T963" s="242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3" t="s">
        <v>150</v>
      </c>
      <c r="AU963" s="243" t="s">
        <v>91</v>
      </c>
      <c r="AV963" s="13" t="s">
        <v>91</v>
      </c>
      <c r="AW963" s="13" t="s">
        <v>42</v>
      </c>
      <c r="AX963" s="13" t="s">
        <v>82</v>
      </c>
      <c r="AY963" s="243" t="s">
        <v>139</v>
      </c>
    </row>
    <row r="964" s="14" customFormat="1">
      <c r="A964" s="14"/>
      <c r="B964" s="255"/>
      <c r="C964" s="256"/>
      <c r="D964" s="234" t="s">
        <v>150</v>
      </c>
      <c r="E964" s="257" t="s">
        <v>44</v>
      </c>
      <c r="F964" s="258" t="s">
        <v>167</v>
      </c>
      <c r="G964" s="256"/>
      <c r="H964" s="259">
        <v>6887.2610000000004</v>
      </c>
      <c r="I964" s="260"/>
      <c r="J964" s="256"/>
      <c r="K964" s="256"/>
      <c r="L964" s="261"/>
      <c r="M964" s="262"/>
      <c r="N964" s="263"/>
      <c r="O964" s="263"/>
      <c r="P964" s="263"/>
      <c r="Q964" s="263"/>
      <c r="R964" s="263"/>
      <c r="S964" s="263"/>
      <c r="T964" s="26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65" t="s">
        <v>150</v>
      </c>
      <c r="AU964" s="265" t="s">
        <v>91</v>
      </c>
      <c r="AV964" s="14" t="s">
        <v>146</v>
      </c>
      <c r="AW964" s="14" t="s">
        <v>42</v>
      </c>
      <c r="AX964" s="14" t="s">
        <v>89</v>
      </c>
      <c r="AY964" s="265" t="s">
        <v>139</v>
      </c>
    </row>
    <row r="965" s="13" customFormat="1">
      <c r="A965" s="13"/>
      <c r="B965" s="232"/>
      <c r="C965" s="233"/>
      <c r="D965" s="234" t="s">
        <v>150</v>
      </c>
      <c r="E965" s="233"/>
      <c r="F965" s="236" t="s">
        <v>1370</v>
      </c>
      <c r="G965" s="233"/>
      <c r="H965" s="237">
        <v>7575.9870000000001</v>
      </c>
      <c r="I965" s="238"/>
      <c r="J965" s="233"/>
      <c r="K965" s="233"/>
      <c r="L965" s="239"/>
      <c r="M965" s="240"/>
      <c r="N965" s="241"/>
      <c r="O965" s="241"/>
      <c r="P965" s="241"/>
      <c r="Q965" s="241"/>
      <c r="R965" s="241"/>
      <c r="S965" s="241"/>
      <c r="T965" s="242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3" t="s">
        <v>150</v>
      </c>
      <c r="AU965" s="243" t="s">
        <v>91</v>
      </c>
      <c r="AV965" s="13" t="s">
        <v>91</v>
      </c>
      <c r="AW965" s="13" t="s">
        <v>4</v>
      </c>
      <c r="AX965" s="13" t="s">
        <v>89</v>
      </c>
      <c r="AY965" s="243" t="s">
        <v>139</v>
      </c>
    </row>
    <row r="966" s="2" customFormat="1" ht="24.15" customHeight="1">
      <c r="A966" s="40"/>
      <c r="B966" s="41"/>
      <c r="C966" s="244" t="s">
        <v>1371</v>
      </c>
      <c r="D966" s="244" t="s">
        <v>152</v>
      </c>
      <c r="E966" s="245" t="s">
        <v>1372</v>
      </c>
      <c r="F966" s="246" t="s">
        <v>1373</v>
      </c>
      <c r="G966" s="247" t="s">
        <v>547</v>
      </c>
      <c r="H966" s="248">
        <v>1286.2960000000001</v>
      </c>
      <c r="I966" s="249"/>
      <c r="J966" s="250">
        <f>ROUND(I966*H966,2)</f>
        <v>0</v>
      </c>
      <c r="K966" s="251"/>
      <c r="L966" s="252"/>
      <c r="M966" s="253" t="s">
        <v>44</v>
      </c>
      <c r="N966" s="254" t="s">
        <v>53</v>
      </c>
      <c r="O966" s="86"/>
      <c r="P966" s="223">
        <f>O966*H966</f>
        <v>0</v>
      </c>
      <c r="Q966" s="223">
        <v>0.0037000000000000002</v>
      </c>
      <c r="R966" s="223">
        <f>Q966*H966</f>
        <v>4.7592952000000004</v>
      </c>
      <c r="S966" s="223">
        <v>0</v>
      </c>
      <c r="T966" s="224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25" t="s">
        <v>332</v>
      </c>
      <c r="AT966" s="225" t="s">
        <v>152</v>
      </c>
      <c r="AU966" s="225" t="s">
        <v>91</v>
      </c>
      <c r="AY966" s="18" t="s">
        <v>139</v>
      </c>
      <c r="BE966" s="226">
        <f>IF(N966="základní",J966,0)</f>
        <v>0</v>
      </c>
      <c r="BF966" s="226">
        <f>IF(N966="snížená",J966,0)</f>
        <v>0</v>
      </c>
      <c r="BG966" s="226">
        <f>IF(N966="zákl. přenesená",J966,0)</f>
        <v>0</v>
      </c>
      <c r="BH966" s="226">
        <f>IF(N966="sníž. přenesená",J966,0)</f>
        <v>0</v>
      </c>
      <c r="BI966" s="226">
        <f>IF(N966="nulová",J966,0)</f>
        <v>0</v>
      </c>
      <c r="BJ966" s="18" t="s">
        <v>89</v>
      </c>
      <c r="BK966" s="226">
        <f>ROUND(I966*H966,2)</f>
        <v>0</v>
      </c>
      <c r="BL966" s="18" t="s">
        <v>236</v>
      </c>
      <c r="BM966" s="225" t="s">
        <v>1374</v>
      </c>
    </row>
    <row r="967" s="15" customFormat="1">
      <c r="A967" s="15"/>
      <c r="B967" s="267"/>
      <c r="C967" s="268"/>
      <c r="D967" s="234" t="s">
        <v>150</v>
      </c>
      <c r="E967" s="269" t="s">
        <v>44</v>
      </c>
      <c r="F967" s="270" t="s">
        <v>1375</v>
      </c>
      <c r="G967" s="268"/>
      <c r="H967" s="269" t="s">
        <v>44</v>
      </c>
      <c r="I967" s="271"/>
      <c r="J967" s="268"/>
      <c r="K967" s="268"/>
      <c r="L967" s="272"/>
      <c r="M967" s="273"/>
      <c r="N967" s="274"/>
      <c r="O967" s="274"/>
      <c r="P967" s="274"/>
      <c r="Q967" s="274"/>
      <c r="R967" s="274"/>
      <c r="S967" s="274"/>
      <c r="T967" s="275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76" t="s">
        <v>150</v>
      </c>
      <c r="AU967" s="276" t="s">
        <v>91</v>
      </c>
      <c r="AV967" s="15" t="s">
        <v>89</v>
      </c>
      <c r="AW967" s="15" t="s">
        <v>42</v>
      </c>
      <c r="AX967" s="15" t="s">
        <v>82</v>
      </c>
      <c r="AY967" s="276" t="s">
        <v>139</v>
      </c>
    </row>
    <row r="968" s="13" customFormat="1">
      <c r="A968" s="13"/>
      <c r="B968" s="232"/>
      <c r="C968" s="233"/>
      <c r="D968" s="234" t="s">
        <v>150</v>
      </c>
      <c r="E968" s="235" t="s">
        <v>44</v>
      </c>
      <c r="F968" s="236" t="s">
        <v>1376</v>
      </c>
      <c r="G968" s="233"/>
      <c r="H968" s="237">
        <v>596.17499999999995</v>
      </c>
      <c r="I968" s="238"/>
      <c r="J968" s="233"/>
      <c r="K968" s="233"/>
      <c r="L968" s="239"/>
      <c r="M968" s="240"/>
      <c r="N968" s="241"/>
      <c r="O968" s="241"/>
      <c r="P968" s="241"/>
      <c r="Q968" s="241"/>
      <c r="R968" s="241"/>
      <c r="S968" s="241"/>
      <c r="T968" s="242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3" t="s">
        <v>150</v>
      </c>
      <c r="AU968" s="243" t="s">
        <v>91</v>
      </c>
      <c r="AV968" s="13" t="s">
        <v>91</v>
      </c>
      <c r="AW968" s="13" t="s">
        <v>42</v>
      </c>
      <c r="AX968" s="13" t="s">
        <v>82</v>
      </c>
      <c r="AY968" s="243" t="s">
        <v>139</v>
      </c>
    </row>
    <row r="969" s="13" customFormat="1">
      <c r="A969" s="13"/>
      <c r="B969" s="232"/>
      <c r="C969" s="233"/>
      <c r="D969" s="234" t="s">
        <v>150</v>
      </c>
      <c r="E969" s="235" t="s">
        <v>44</v>
      </c>
      <c r="F969" s="236" t="s">
        <v>1377</v>
      </c>
      <c r="G969" s="233"/>
      <c r="H969" s="237">
        <v>491.25</v>
      </c>
      <c r="I969" s="238"/>
      <c r="J969" s="233"/>
      <c r="K969" s="233"/>
      <c r="L969" s="239"/>
      <c r="M969" s="240"/>
      <c r="N969" s="241"/>
      <c r="O969" s="241"/>
      <c r="P969" s="241"/>
      <c r="Q969" s="241"/>
      <c r="R969" s="241"/>
      <c r="S969" s="241"/>
      <c r="T969" s="242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3" t="s">
        <v>150</v>
      </c>
      <c r="AU969" s="243" t="s">
        <v>91</v>
      </c>
      <c r="AV969" s="13" t="s">
        <v>91</v>
      </c>
      <c r="AW969" s="13" t="s">
        <v>42</v>
      </c>
      <c r="AX969" s="13" t="s">
        <v>82</v>
      </c>
      <c r="AY969" s="243" t="s">
        <v>139</v>
      </c>
    </row>
    <row r="970" s="13" customFormat="1">
      <c r="A970" s="13"/>
      <c r="B970" s="232"/>
      <c r="C970" s="233"/>
      <c r="D970" s="234" t="s">
        <v>150</v>
      </c>
      <c r="E970" s="235" t="s">
        <v>44</v>
      </c>
      <c r="F970" s="236" t="s">
        <v>1378</v>
      </c>
      <c r="G970" s="233"/>
      <c r="H970" s="237">
        <v>81.935000000000002</v>
      </c>
      <c r="I970" s="238"/>
      <c r="J970" s="233"/>
      <c r="K970" s="233"/>
      <c r="L970" s="239"/>
      <c r="M970" s="240"/>
      <c r="N970" s="241"/>
      <c r="O970" s="241"/>
      <c r="P970" s="241"/>
      <c r="Q970" s="241"/>
      <c r="R970" s="241"/>
      <c r="S970" s="241"/>
      <c r="T970" s="24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3" t="s">
        <v>150</v>
      </c>
      <c r="AU970" s="243" t="s">
        <v>91</v>
      </c>
      <c r="AV970" s="13" t="s">
        <v>91</v>
      </c>
      <c r="AW970" s="13" t="s">
        <v>42</v>
      </c>
      <c r="AX970" s="13" t="s">
        <v>82</v>
      </c>
      <c r="AY970" s="243" t="s">
        <v>139</v>
      </c>
    </row>
    <row r="971" s="14" customFormat="1">
      <c r="A971" s="14"/>
      <c r="B971" s="255"/>
      <c r="C971" s="256"/>
      <c r="D971" s="234" t="s">
        <v>150</v>
      </c>
      <c r="E971" s="257" t="s">
        <v>44</v>
      </c>
      <c r="F971" s="258" t="s">
        <v>167</v>
      </c>
      <c r="G971" s="256"/>
      <c r="H971" s="259">
        <v>1169.3599999999999</v>
      </c>
      <c r="I971" s="260"/>
      <c r="J971" s="256"/>
      <c r="K971" s="256"/>
      <c r="L971" s="261"/>
      <c r="M971" s="262"/>
      <c r="N971" s="263"/>
      <c r="O971" s="263"/>
      <c r="P971" s="263"/>
      <c r="Q971" s="263"/>
      <c r="R971" s="263"/>
      <c r="S971" s="263"/>
      <c r="T971" s="26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65" t="s">
        <v>150</v>
      </c>
      <c r="AU971" s="265" t="s">
        <v>91</v>
      </c>
      <c r="AV971" s="14" t="s">
        <v>146</v>
      </c>
      <c r="AW971" s="14" t="s">
        <v>42</v>
      </c>
      <c r="AX971" s="14" t="s">
        <v>89</v>
      </c>
      <c r="AY971" s="265" t="s">
        <v>139</v>
      </c>
    </row>
    <row r="972" s="13" customFormat="1">
      <c r="A972" s="13"/>
      <c r="B972" s="232"/>
      <c r="C972" s="233"/>
      <c r="D972" s="234" t="s">
        <v>150</v>
      </c>
      <c r="E972" s="233"/>
      <c r="F972" s="236" t="s">
        <v>1379</v>
      </c>
      <c r="G972" s="233"/>
      <c r="H972" s="237">
        <v>1286.2960000000001</v>
      </c>
      <c r="I972" s="238"/>
      <c r="J972" s="233"/>
      <c r="K972" s="233"/>
      <c r="L972" s="239"/>
      <c r="M972" s="240"/>
      <c r="N972" s="241"/>
      <c r="O972" s="241"/>
      <c r="P972" s="241"/>
      <c r="Q972" s="241"/>
      <c r="R972" s="241"/>
      <c r="S972" s="241"/>
      <c r="T972" s="24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3" t="s">
        <v>150</v>
      </c>
      <c r="AU972" s="243" t="s">
        <v>91</v>
      </c>
      <c r="AV972" s="13" t="s">
        <v>91</v>
      </c>
      <c r="AW972" s="13" t="s">
        <v>4</v>
      </c>
      <c r="AX972" s="13" t="s">
        <v>89</v>
      </c>
      <c r="AY972" s="243" t="s">
        <v>139</v>
      </c>
    </row>
    <row r="973" s="2" customFormat="1" ht="24.15" customHeight="1">
      <c r="A973" s="40"/>
      <c r="B973" s="41"/>
      <c r="C973" s="244" t="s">
        <v>1380</v>
      </c>
      <c r="D973" s="244" t="s">
        <v>152</v>
      </c>
      <c r="E973" s="245" t="s">
        <v>1381</v>
      </c>
      <c r="F973" s="246" t="s">
        <v>1382</v>
      </c>
      <c r="G973" s="247" t="s">
        <v>547</v>
      </c>
      <c r="H973" s="248">
        <v>427.625</v>
      </c>
      <c r="I973" s="249"/>
      <c r="J973" s="250">
        <f>ROUND(I973*H973,2)</f>
        <v>0</v>
      </c>
      <c r="K973" s="251"/>
      <c r="L973" s="252"/>
      <c r="M973" s="253" t="s">
        <v>44</v>
      </c>
      <c r="N973" s="254" t="s">
        <v>53</v>
      </c>
      <c r="O973" s="86"/>
      <c r="P973" s="223">
        <f>O973*H973</f>
        <v>0</v>
      </c>
      <c r="Q973" s="223">
        <v>0.0041000000000000003</v>
      </c>
      <c r="R973" s="223">
        <f>Q973*H973</f>
        <v>1.7532625000000002</v>
      </c>
      <c r="S973" s="223">
        <v>0</v>
      </c>
      <c r="T973" s="224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25" t="s">
        <v>332</v>
      </c>
      <c r="AT973" s="225" t="s">
        <v>152</v>
      </c>
      <c r="AU973" s="225" t="s">
        <v>91</v>
      </c>
      <c r="AY973" s="18" t="s">
        <v>139</v>
      </c>
      <c r="BE973" s="226">
        <f>IF(N973="základní",J973,0)</f>
        <v>0</v>
      </c>
      <c r="BF973" s="226">
        <f>IF(N973="snížená",J973,0)</f>
        <v>0</v>
      </c>
      <c r="BG973" s="226">
        <f>IF(N973="zákl. přenesená",J973,0)</f>
        <v>0</v>
      </c>
      <c r="BH973" s="226">
        <f>IF(N973="sníž. přenesená",J973,0)</f>
        <v>0</v>
      </c>
      <c r="BI973" s="226">
        <f>IF(N973="nulová",J973,0)</f>
        <v>0</v>
      </c>
      <c r="BJ973" s="18" t="s">
        <v>89</v>
      </c>
      <c r="BK973" s="226">
        <f>ROUND(I973*H973,2)</f>
        <v>0</v>
      </c>
      <c r="BL973" s="18" t="s">
        <v>236</v>
      </c>
      <c r="BM973" s="225" t="s">
        <v>1383</v>
      </c>
    </row>
    <row r="974" s="15" customFormat="1">
      <c r="A974" s="15"/>
      <c r="B974" s="267"/>
      <c r="C974" s="268"/>
      <c r="D974" s="234" t="s">
        <v>150</v>
      </c>
      <c r="E974" s="269" t="s">
        <v>44</v>
      </c>
      <c r="F974" s="270" t="s">
        <v>1384</v>
      </c>
      <c r="G974" s="268"/>
      <c r="H974" s="269" t="s">
        <v>44</v>
      </c>
      <c r="I974" s="271"/>
      <c r="J974" s="268"/>
      <c r="K974" s="268"/>
      <c r="L974" s="272"/>
      <c r="M974" s="273"/>
      <c r="N974" s="274"/>
      <c r="O974" s="274"/>
      <c r="P974" s="274"/>
      <c r="Q974" s="274"/>
      <c r="R974" s="274"/>
      <c r="S974" s="274"/>
      <c r="T974" s="275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76" t="s">
        <v>150</v>
      </c>
      <c r="AU974" s="276" t="s">
        <v>91</v>
      </c>
      <c r="AV974" s="15" t="s">
        <v>89</v>
      </c>
      <c r="AW974" s="15" t="s">
        <v>42</v>
      </c>
      <c r="AX974" s="15" t="s">
        <v>82</v>
      </c>
      <c r="AY974" s="276" t="s">
        <v>139</v>
      </c>
    </row>
    <row r="975" s="13" customFormat="1">
      <c r="A975" s="13"/>
      <c r="B975" s="232"/>
      <c r="C975" s="233"/>
      <c r="D975" s="234" t="s">
        <v>150</v>
      </c>
      <c r="E975" s="235" t="s">
        <v>44</v>
      </c>
      <c r="F975" s="236" t="s">
        <v>1385</v>
      </c>
      <c r="G975" s="233"/>
      <c r="H975" s="237">
        <v>54.25</v>
      </c>
      <c r="I975" s="238"/>
      <c r="J975" s="233"/>
      <c r="K975" s="233"/>
      <c r="L975" s="239"/>
      <c r="M975" s="240"/>
      <c r="N975" s="241"/>
      <c r="O975" s="241"/>
      <c r="P975" s="241"/>
      <c r="Q975" s="241"/>
      <c r="R975" s="241"/>
      <c r="S975" s="241"/>
      <c r="T975" s="242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3" t="s">
        <v>150</v>
      </c>
      <c r="AU975" s="243" t="s">
        <v>91</v>
      </c>
      <c r="AV975" s="13" t="s">
        <v>91</v>
      </c>
      <c r="AW975" s="13" t="s">
        <v>42</v>
      </c>
      <c r="AX975" s="13" t="s">
        <v>82</v>
      </c>
      <c r="AY975" s="243" t="s">
        <v>139</v>
      </c>
    </row>
    <row r="976" s="13" customFormat="1">
      <c r="A976" s="13"/>
      <c r="B976" s="232"/>
      <c r="C976" s="233"/>
      <c r="D976" s="234" t="s">
        <v>150</v>
      </c>
      <c r="E976" s="235" t="s">
        <v>44</v>
      </c>
      <c r="F976" s="236" t="s">
        <v>1386</v>
      </c>
      <c r="G976" s="233"/>
      <c r="H976" s="237">
        <v>334.5</v>
      </c>
      <c r="I976" s="238"/>
      <c r="J976" s="233"/>
      <c r="K976" s="233"/>
      <c r="L976" s="239"/>
      <c r="M976" s="240"/>
      <c r="N976" s="241"/>
      <c r="O976" s="241"/>
      <c r="P976" s="241"/>
      <c r="Q976" s="241"/>
      <c r="R976" s="241"/>
      <c r="S976" s="241"/>
      <c r="T976" s="242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3" t="s">
        <v>150</v>
      </c>
      <c r="AU976" s="243" t="s">
        <v>91</v>
      </c>
      <c r="AV976" s="13" t="s">
        <v>91</v>
      </c>
      <c r="AW976" s="13" t="s">
        <v>42</v>
      </c>
      <c r="AX976" s="13" t="s">
        <v>82</v>
      </c>
      <c r="AY976" s="243" t="s">
        <v>139</v>
      </c>
    </row>
    <row r="977" s="14" customFormat="1">
      <c r="A977" s="14"/>
      <c r="B977" s="255"/>
      <c r="C977" s="256"/>
      <c r="D977" s="234" t="s">
        <v>150</v>
      </c>
      <c r="E977" s="257" t="s">
        <v>44</v>
      </c>
      <c r="F977" s="258" t="s">
        <v>167</v>
      </c>
      <c r="G977" s="256"/>
      <c r="H977" s="259">
        <v>388.75</v>
      </c>
      <c r="I977" s="260"/>
      <c r="J977" s="256"/>
      <c r="K977" s="256"/>
      <c r="L977" s="261"/>
      <c r="M977" s="262"/>
      <c r="N977" s="263"/>
      <c r="O977" s="263"/>
      <c r="P977" s="263"/>
      <c r="Q977" s="263"/>
      <c r="R977" s="263"/>
      <c r="S977" s="263"/>
      <c r="T977" s="26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65" t="s">
        <v>150</v>
      </c>
      <c r="AU977" s="265" t="s">
        <v>91</v>
      </c>
      <c r="AV977" s="14" t="s">
        <v>146</v>
      </c>
      <c r="AW977" s="14" t="s">
        <v>42</v>
      </c>
      <c r="AX977" s="14" t="s">
        <v>89</v>
      </c>
      <c r="AY977" s="265" t="s">
        <v>139</v>
      </c>
    </row>
    <row r="978" s="13" customFormat="1">
      <c r="A978" s="13"/>
      <c r="B978" s="232"/>
      <c r="C978" s="233"/>
      <c r="D978" s="234" t="s">
        <v>150</v>
      </c>
      <c r="E978" s="233"/>
      <c r="F978" s="236" t="s">
        <v>1387</v>
      </c>
      <c r="G978" s="233"/>
      <c r="H978" s="237">
        <v>427.625</v>
      </c>
      <c r="I978" s="238"/>
      <c r="J978" s="233"/>
      <c r="K978" s="233"/>
      <c r="L978" s="239"/>
      <c r="M978" s="240"/>
      <c r="N978" s="241"/>
      <c r="O978" s="241"/>
      <c r="P978" s="241"/>
      <c r="Q978" s="241"/>
      <c r="R978" s="241"/>
      <c r="S978" s="241"/>
      <c r="T978" s="242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3" t="s">
        <v>150</v>
      </c>
      <c r="AU978" s="243" t="s">
        <v>91</v>
      </c>
      <c r="AV978" s="13" t="s">
        <v>91</v>
      </c>
      <c r="AW978" s="13" t="s">
        <v>4</v>
      </c>
      <c r="AX978" s="13" t="s">
        <v>89</v>
      </c>
      <c r="AY978" s="243" t="s">
        <v>139</v>
      </c>
    </row>
    <row r="979" s="2" customFormat="1" ht="24.15" customHeight="1">
      <c r="A979" s="40"/>
      <c r="B979" s="41"/>
      <c r="C979" s="213" t="s">
        <v>1388</v>
      </c>
      <c r="D979" s="213" t="s">
        <v>142</v>
      </c>
      <c r="E979" s="214" t="s">
        <v>1389</v>
      </c>
      <c r="F979" s="215" t="s">
        <v>1390</v>
      </c>
      <c r="G979" s="216" t="s">
        <v>197</v>
      </c>
      <c r="H979" s="217">
        <v>135.99199999999999</v>
      </c>
      <c r="I979" s="218"/>
      <c r="J979" s="219">
        <f>ROUND(I979*H979,2)</f>
        <v>0</v>
      </c>
      <c r="K979" s="220"/>
      <c r="L979" s="46"/>
      <c r="M979" s="221" t="s">
        <v>44</v>
      </c>
      <c r="N979" s="222" t="s">
        <v>53</v>
      </c>
      <c r="O979" s="86"/>
      <c r="P979" s="223">
        <f>O979*H979</f>
        <v>0</v>
      </c>
      <c r="Q979" s="223">
        <v>1.0000000000000001E-05</v>
      </c>
      <c r="R979" s="223">
        <f>Q979*H979</f>
        <v>0.0013599199999999999</v>
      </c>
      <c r="S979" s="223">
        <v>0</v>
      </c>
      <c r="T979" s="224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25" t="s">
        <v>236</v>
      </c>
      <c r="AT979" s="225" t="s">
        <v>142</v>
      </c>
      <c r="AU979" s="225" t="s">
        <v>91</v>
      </c>
      <c r="AY979" s="18" t="s">
        <v>139</v>
      </c>
      <c r="BE979" s="226">
        <f>IF(N979="základní",J979,0)</f>
        <v>0</v>
      </c>
      <c r="BF979" s="226">
        <f>IF(N979="snížená",J979,0)</f>
        <v>0</v>
      </c>
      <c r="BG979" s="226">
        <f>IF(N979="zákl. přenesená",J979,0)</f>
        <v>0</v>
      </c>
      <c r="BH979" s="226">
        <f>IF(N979="sníž. přenesená",J979,0)</f>
        <v>0</v>
      </c>
      <c r="BI979" s="226">
        <f>IF(N979="nulová",J979,0)</f>
        <v>0</v>
      </c>
      <c r="BJ979" s="18" t="s">
        <v>89</v>
      </c>
      <c r="BK979" s="226">
        <f>ROUND(I979*H979,2)</f>
        <v>0</v>
      </c>
      <c r="BL979" s="18" t="s">
        <v>236</v>
      </c>
      <c r="BM979" s="225" t="s">
        <v>1391</v>
      </c>
    </row>
    <row r="980" s="2" customFormat="1">
      <c r="A980" s="40"/>
      <c r="B980" s="41"/>
      <c r="C980" s="42"/>
      <c r="D980" s="227" t="s">
        <v>148</v>
      </c>
      <c r="E980" s="42"/>
      <c r="F980" s="228" t="s">
        <v>1392</v>
      </c>
      <c r="G980" s="42"/>
      <c r="H980" s="42"/>
      <c r="I980" s="229"/>
      <c r="J980" s="42"/>
      <c r="K980" s="42"/>
      <c r="L980" s="46"/>
      <c r="M980" s="230"/>
      <c r="N980" s="231"/>
      <c r="O980" s="86"/>
      <c r="P980" s="86"/>
      <c r="Q980" s="86"/>
      <c r="R980" s="86"/>
      <c r="S980" s="86"/>
      <c r="T980" s="87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T980" s="18" t="s">
        <v>148</v>
      </c>
      <c r="AU980" s="18" t="s">
        <v>91</v>
      </c>
    </row>
    <row r="981" s="13" customFormat="1">
      <c r="A981" s="13"/>
      <c r="B981" s="232"/>
      <c r="C981" s="233"/>
      <c r="D981" s="234" t="s">
        <v>150</v>
      </c>
      <c r="E981" s="235" t="s">
        <v>44</v>
      </c>
      <c r="F981" s="236" t="s">
        <v>1393</v>
      </c>
      <c r="G981" s="233"/>
      <c r="H981" s="237">
        <v>70.400000000000006</v>
      </c>
      <c r="I981" s="238"/>
      <c r="J981" s="233"/>
      <c r="K981" s="233"/>
      <c r="L981" s="239"/>
      <c r="M981" s="240"/>
      <c r="N981" s="241"/>
      <c r="O981" s="241"/>
      <c r="P981" s="241"/>
      <c r="Q981" s="241"/>
      <c r="R981" s="241"/>
      <c r="S981" s="241"/>
      <c r="T981" s="242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3" t="s">
        <v>150</v>
      </c>
      <c r="AU981" s="243" t="s">
        <v>91</v>
      </c>
      <c r="AV981" s="13" t="s">
        <v>91</v>
      </c>
      <c r="AW981" s="13" t="s">
        <v>42</v>
      </c>
      <c r="AX981" s="13" t="s">
        <v>82</v>
      </c>
      <c r="AY981" s="243" t="s">
        <v>139</v>
      </c>
    </row>
    <row r="982" s="13" customFormat="1">
      <c r="A982" s="13"/>
      <c r="B982" s="232"/>
      <c r="C982" s="233"/>
      <c r="D982" s="234" t="s">
        <v>150</v>
      </c>
      <c r="E982" s="235" t="s">
        <v>44</v>
      </c>
      <c r="F982" s="236" t="s">
        <v>1394</v>
      </c>
      <c r="G982" s="233"/>
      <c r="H982" s="237">
        <v>33.899999999999999</v>
      </c>
      <c r="I982" s="238"/>
      <c r="J982" s="233"/>
      <c r="K982" s="233"/>
      <c r="L982" s="239"/>
      <c r="M982" s="240"/>
      <c r="N982" s="241"/>
      <c r="O982" s="241"/>
      <c r="P982" s="241"/>
      <c r="Q982" s="241"/>
      <c r="R982" s="241"/>
      <c r="S982" s="241"/>
      <c r="T982" s="242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3" t="s">
        <v>150</v>
      </c>
      <c r="AU982" s="243" t="s">
        <v>91</v>
      </c>
      <c r="AV982" s="13" t="s">
        <v>91</v>
      </c>
      <c r="AW982" s="13" t="s">
        <v>42</v>
      </c>
      <c r="AX982" s="13" t="s">
        <v>82</v>
      </c>
      <c r="AY982" s="243" t="s">
        <v>139</v>
      </c>
    </row>
    <row r="983" s="13" customFormat="1">
      <c r="A983" s="13"/>
      <c r="B983" s="232"/>
      <c r="C983" s="233"/>
      <c r="D983" s="234" t="s">
        <v>150</v>
      </c>
      <c r="E983" s="235" t="s">
        <v>44</v>
      </c>
      <c r="F983" s="236" t="s">
        <v>1395</v>
      </c>
      <c r="G983" s="233"/>
      <c r="H983" s="237">
        <v>24.992000000000001</v>
      </c>
      <c r="I983" s="238"/>
      <c r="J983" s="233"/>
      <c r="K983" s="233"/>
      <c r="L983" s="239"/>
      <c r="M983" s="240"/>
      <c r="N983" s="241"/>
      <c r="O983" s="241"/>
      <c r="P983" s="241"/>
      <c r="Q983" s="241"/>
      <c r="R983" s="241"/>
      <c r="S983" s="241"/>
      <c r="T983" s="242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3" t="s">
        <v>150</v>
      </c>
      <c r="AU983" s="243" t="s">
        <v>91</v>
      </c>
      <c r="AV983" s="13" t="s">
        <v>91</v>
      </c>
      <c r="AW983" s="13" t="s">
        <v>42</v>
      </c>
      <c r="AX983" s="13" t="s">
        <v>82</v>
      </c>
      <c r="AY983" s="243" t="s">
        <v>139</v>
      </c>
    </row>
    <row r="984" s="13" customFormat="1">
      <c r="A984" s="13"/>
      <c r="B984" s="232"/>
      <c r="C984" s="233"/>
      <c r="D984" s="234" t="s">
        <v>150</v>
      </c>
      <c r="E984" s="235" t="s">
        <v>44</v>
      </c>
      <c r="F984" s="236" t="s">
        <v>1396</v>
      </c>
      <c r="G984" s="233"/>
      <c r="H984" s="237">
        <v>6.7000000000000002</v>
      </c>
      <c r="I984" s="238"/>
      <c r="J984" s="233"/>
      <c r="K984" s="233"/>
      <c r="L984" s="239"/>
      <c r="M984" s="240"/>
      <c r="N984" s="241"/>
      <c r="O984" s="241"/>
      <c r="P984" s="241"/>
      <c r="Q984" s="241"/>
      <c r="R984" s="241"/>
      <c r="S984" s="241"/>
      <c r="T984" s="242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3" t="s">
        <v>150</v>
      </c>
      <c r="AU984" s="243" t="s">
        <v>91</v>
      </c>
      <c r="AV984" s="13" t="s">
        <v>91</v>
      </c>
      <c r="AW984" s="13" t="s">
        <v>42</v>
      </c>
      <c r="AX984" s="13" t="s">
        <v>82</v>
      </c>
      <c r="AY984" s="243" t="s">
        <v>139</v>
      </c>
    </row>
    <row r="985" s="14" customFormat="1">
      <c r="A985" s="14"/>
      <c r="B985" s="255"/>
      <c r="C985" s="256"/>
      <c r="D985" s="234" t="s">
        <v>150</v>
      </c>
      <c r="E985" s="257" t="s">
        <v>44</v>
      </c>
      <c r="F985" s="258" t="s">
        <v>167</v>
      </c>
      <c r="G985" s="256"/>
      <c r="H985" s="259">
        <v>135.99199999999999</v>
      </c>
      <c r="I985" s="260"/>
      <c r="J985" s="256"/>
      <c r="K985" s="256"/>
      <c r="L985" s="261"/>
      <c r="M985" s="262"/>
      <c r="N985" s="263"/>
      <c r="O985" s="263"/>
      <c r="P985" s="263"/>
      <c r="Q985" s="263"/>
      <c r="R985" s="263"/>
      <c r="S985" s="263"/>
      <c r="T985" s="264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65" t="s">
        <v>150</v>
      </c>
      <c r="AU985" s="265" t="s">
        <v>91</v>
      </c>
      <c r="AV985" s="14" t="s">
        <v>146</v>
      </c>
      <c r="AW985" s="14" t="s">
        <v>42</v>
      </c>
      <c r="AX985" s="14" t="s">
        <v>89</v>
      </c>
      <c r="AY985" s="265" t="s">
        <v>139</v>
      </c>
    </row>
    <row r="986" s="2" customFormat="1" ht="16.5" customHeight="1">
      <c r="A986" s="40"/>
      <c r="B986" s="41"/>
      <c r="C986" s="244" t="s">
        <v>1397</v>
      </c>
      <c r="D986" s="244" t="s">
        <v>152</v>
      </c>
      <c r="E986" s="245" t="s">
        <v>1398</v>
      </c>
      <c r="F986" s="246" t="s">
        <v>1399</v>
      </c>
      <c r="G986" s="247" t="s">
        <v>197</v>
      </c>
      <c r="H986" s="248">
        <v>227.03100000000001</v>
      </c>
      <c r="I986" s="249"/>
      <c r="J986" s="250">
        <f>ROUND(I986*H986,2)</f>
        <v>0</v>
      </c>
      <c r="K986" s="251"/>
      <c r="L986" s="252"/>
      <c r="M986" s="253" t="s">
        <v>44</v>
      </c>
      <c r="N986" s="254" t="s">
        <v>53</v>
      </c>
      <c r="O986" s="86"/>
      <c r="P986" s="223">
        <f>O986*H986</f>
        <v>0</v>
      </c>
      <c r="Q986" s="223">
        <v>0.00020000000000000001</v>
      </c>
      <c r="R986" s="223">
        <f>Q986*H986</f>
        <v>0.045406200000000001</v>
      </c>
      <c r="S986" s="223">
        <v>0</v>
      </c>
      <c r="T986" s="224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25" t="s">
        <v>332</v>
      </c>
      <c r="AT986" s="225" t="s">
        <v>152</v>
      </c>
      <c r="AU986" s="225" t="s">
        <v>91</v>
      </c>
      <c r="AY986" s="18" t="s">
        <v>139</v>
      </c>
      <c r="BE986" s="226">
        <f>IF(N986="základní",J986,0)</f>
        <v>0</v>
      </c>
      <c r="BF986" s="226">
        <f>IF(N986="snížená",J986,0)</f>
        <v>0</v>
      </c>
      <c r="BG986" s="226">
        <f>IF(N986="zákl. přenesená",J986,0)</f>
        <v>0</v>
      </c>
      <c r="BH986" s="226">
        <f>IF(N986="sníž. přenesená",J986,0)</f>
        <v>0</v>
      </c>
      <c r="BI986" s="226">
        <f>IF(N986="nulová",J986,0)</f>
        <v>0</v>
      </c>
      <c r="BJ986" s="18" t="s">
        <v>89</v>
      </c>
      <c r="BK986" s="226">
        <f>ROUND(I986*H986,2)</f>
        <v>0</v>
      </c>
      <c r="BL986" s="18" t="s">
        <v>236</v>
      </c>
      <c r="BM986" s="225" t="s">
        <v>1400</v>
      </c>
    </row>
    <row r="987" s="13" customFormat="1">
      <c r="A987" s="13"/>
      <c r="B987" s="232"/>
      <c r="C987" s="233"/>
      <c r="D987" s="234" t="s">
        <v>150</v>
      </c>
      <c r="E987" s="235" t="s">
        <v>44</v>
      </c>
      <c r="F987" s="236" t="s">
        <v>1401</v>
      </c>
      <c r="G987" s="233"/>
      <c r="H987" s="237">
        <v>140.80000000000001</v>
      </c>
      <c r="I987" s="238"/>
      <c r="J987" s="233"/>
      <c r="K987" s="233"/>
      <c r="L987" s="239"/>
      <c r="M987" s="240"/>
      <c r="N987" s="241"/>
      <c r="O987" s="241"/>
      <c r="P987" s="241"/>
      <c r="Q987" s="241"/>
      <c r="R987" s="241"/>
      <c r="S987" s="241"/>
      <c r="T987" s="242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3" t="s">
        <v>150</v>
      </c>
      <c r="AU987" s="243" t="s">
        <v>91</v>
      </c>
      <c r="AV987" s="13" t="s">
        <v>91</v>
      </c>
      <c r="AW987" s="13" t="s">
        <v>42</v>
      </c>
      <c r="AX987" s="13" t="s">
        <v>82</v>
      </c>
      <c r="AY987" s="243" t="s">
        <v>139</v>
      </c>
    </row>
    <row r="988" s="13" customFormat="1">
      <c r="A988" s="13"/>
      <c r="B988" s="232"/>
      <c r="C988" s="233"/>
      <c r="D988" s="234" t="s">
        <v>150</v>
      </c>
      <c r="E988" s="235" t="s">
        <v>44</v>
      </c>
      <c r="F988" s="236" t="s">
        <v>1394</v>
      </c>
      <c r="G988" s="233"/>
      <c r="H988" s="237">
        <v>33.899999999999999</v>
      </c>
      <c r="I988" s="238"/>
      <c r="J988" s="233"/>
      <c r="K988" s="233"/>
      <c r="L988" s="239"/>
      <c r="M988" s="240"/>
      <c r="N988" s="241"/>
      <c r="O988" s="241"/>
      <c r="P988" s="241"/>
      <c r="Q988" s="241"/>
      <c r="R988" s="241"/>
      <c r="S988" s="241"/>
      <c r="T988" s="242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3" t="s">
        <v>150</v>
      </c>
      <c r="AU988" s="243" t="s">
        <v>91</v>
      </c>
      <c r="AV988" s="13" t="s">
        <v>91</v>
      </c>
      <c r="AW988" s="13" t="s">
        <v>42</v>
      </c>
      <c r="AX988" s="13" t="s">
        <v>82</v>
      </c>
      <c r="AY988" s="243" t="s">
        <v>139</v>
      </c>
    </row>
    <row r="989" s="13" customFormat="1">
      <c r="A989" s="13"/>
      <c r="B989" s="232"/>
      <c r="C989" s="233"/>
      <c r="D989" s="234" t="s">
        <v>150</v>
      </c>
      <c r="E989" s="235" t="s">
        <v>44</v>
      </c>
      <c r="F989" s="236" t="s">
        <v>1395</v>
      </c>
      <c r="G989" s="233"/>
      <c r="H989" s="237">
        <v>24.992000000000001</v>
      </c>
      <c r="I989" s="238"/>
      <c r="J989" s="233"/>
      <c r="K989" s="233"/>
      <c r="L989" s="239"/>
      <c r="M989" s="240"/>
      <c r="N989" s="241"/>
      <c r="O989" s="241"/>
      <c r="P989" s="241"/>
      <c r="Q989" s="241"/>
      <c r="R989" s="241"/>
      <c r="S989" s="241"/>
      <c r="T989" s="242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3" t="s">
        <v>150</v>
      </c>
      <c r="AU989" s="243" t="s">
        <v>91</v>
      </c>
      <c r="AV989" s="13" t="s">
        <v>91</v>
      </c>
      <c r="AW989" s="13" t="s">
        <v>42</v>
      </c>
      <c r="AX989" s="13" t="s">
        <v>82</v>
      </c>
      <c r="AY989" s="243" t="s">
        <v>139</v>
      </c>
    </row>
    <row r="990" s="13" customFormat="1">
      <c r="A990" s="13"/>
      <c r="B990" s="232"/>
      <c r="C990" s="233"/>
      <c r="D990" s="234" t="s">
        <v>150</v>
      </c>
      <c r="E990" s="235" t="s">
        <v>44</v>
      </c>
      <c r="F990" s="236" t="s">
        <v>1396</v>
      </c>
      <c r="G990" s="233"/>
      <c r="H990" s="237">
        <v>6.7000000000000002</v>
      </c>
      <c r="I990" s="238"/>
      <c r="J990" s="233"/>
      <c r="K990" s="233"/>
      <c r="L990" s="239"/>
      <c r="M990" s="240"/>
      <c r="N990" s="241"/>
      <c r="O990" s="241"/>
      <c r="P990" s="241"/>
      <c r="Q990" s="241"/>
      <c r="R990" s="241"/>
      <c r="S990" s="241"/>
      <c r="T990" s="24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3" t="s">
        <v>150</v>
      </c>
      <c r="AU990" s="243" t="s">
        <v>91</v>
      </c>
      <c r="AV990" s="13" t="s">
        <v>91</v>
      </c>
      <c r="AW990" s="13" t="s">
        <v>42</v>
      </c>
      <c r="AX990" s="13" t="s">
        <v>82</v>
      </c>
      <c r="AY990" s="243" t="s">
        <v>139</v>
      </c>
    </row>
    <row r="991" s="14" customFormat="1">
      <c r="A991" s="14"/>
      <c r="B991" s="255"/>
      <c r="C991" s="256"/>
      <c r="D991" s="234" t="s">
        <v>150</v>
      </c>
      <c r="E991" s="257" t="s">
        <v>44</v>
      </c>
      <c r="F991" s="258" t="s">
        <v>167</v>
      </c>
      <c r="G991" s="256"/>
      <c r="H991" s="259">
        <v>206.392</v>
      </c>
      <c r="I991" s="260"/>
      <c r="J991" s="256"/>
      <c r="K991" s="256"/>
      <c r="L991" s="261"/>
      <c r="M991" s="262"/>
      <c r="N991" s="263"/>
      <c r="O991" s="263"/>
      <c r="P991" s="263"/>
      <c r="Q991" s="263"/>
      <c r="R991" s="263"/>
      <c r="S991" s="263"/>
      <c r="T991" s="264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65" t="s">
        <v>150</v>
      </c>
      <c r="AU991" s="265" t="s">
        <v>91</v>
      </c>
      <c r="AV991" s="14" t="s">
        <v>146</v>
      </c>
      <c r="AW991" s="14" t="s">
        <v>42</v>
      </c>
      <c r="AX991" s="14" t="s">
        <v>89</v>
      </c>
      <c r="AY991" s="265" t="s">
        <v>139</v>
      </c>
    </row>
    <row r="992" s="13" customFormat="1">
      <c r="A992" s="13"/>
      <c r="B992" s="232"/>
      <c r="C992" s="233"/>
      <c r="D992" s="234" t="s">
        <v>150</v>
      </c>
      <c r="E992" s="233"/>
      <c r="F992" s="236" t="s">
        <v>1402</v>
      </c>
      <c r="G992" s="233"/>
      <c r="H992" s="237">
        <v>227.03100000000001</v>
      </c>
      <c r="I992" s="238"/>
      <c r="J992" s="233"/>
      <c r="K992" s="233"/>
      <c r="L992" s="239"/>
      <c r="M992" s="240"/>
      <c r="N992" s="241"/>
      <c r="O992" s="241"/>
      <c r="P992" s="241"/>
      <c r="Q992" s="241"/>
      <c r="R992" s="241"/>
      <c r="S992" s="241"/>
      <c r="T992" s="242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3" t="s">
        <v>150</v>
      </c>
      <c r="AU992" s="243" t="s">
        <v>91</v>
      </c>
      <c r="AV992" s="13" t="s">
        <v>91</v>
      </c>
      <c r="AW992" s="13" t="s">
        <v>4</v>
      </c>
      <c r="AX992" s="13" t="s">
        <v>89</v>
      </c>
      <c r="AY992" s="243" t="s">
        <v>139</v>
      </c>
    </row>
    <row r="993" s="2" customFormat="1" ht="24.15" customHeight="1">
      <c r="A993" s="40"/>
      <c r="B993" s="41"/>
      <c r="C993" s="213" t="s">
        <v>1403</v>
      </c>
      <c r="D993" s="213" t="s">
        <v>142</v>
      </c>
      <c r="E993" s="214" t="s">
        <v>1404</v>
      </c>
      <c r="F993" s="215" t="s">
        <v>1405</v>
      </c>
      <c r="G993" s="216" t="s">
        <v>197</v>
      </c>
      <c r="H993" s="217">
        <v>70.400000000000006</v>
      </c>
      <c r="I993" s="218"/>
      <c r="J993" s="219">
        <f>ROUND(I993*H993,2)</f>
        <v>0</v>
      </c>
      <c r="K993" s="220"/>
      <c r="L993" s="46"/>
      <c r="M993" s="221" t="s">
        <v>44</v>
      </c>
      <c r="N993" s="222" t="s">
        <v>53</v>
      </c>
      <c r="O993" s="86"/>
      <c r="P993" s="223">
        <f>O993*H993</f>
        <v>0</v>
      </c>
      <c r="Q993" s="223">
        <v>1.0000000000000001E-05</v>
      </c>
      <c r="R993" s="223">
        <f>Q993*H993</f>
        <v>0.00070400000000000009</v>
      </c>
      <c r="S993" s="223">
        <v>0</v>
      </c>
      <c r="T993" s="224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25" t="s">
        <v>236</v>
      </c>
      <c r="AT993" s="225" t="s">
        <v>142</v>
      </c>
      <c r="AU993" s="225" t="s">
        <v>91</v>
      </c>
      <c r="AY993" s="18" t="s">
        <v>139</v>
      </c>
      <c r="BE993" s="226">
        <f>IF(N993="základní",J993,0)</f>
        <v>0</v>
      </c>
      <c r="BF993" s="226">
        <f>IF(N993="snížená",J993,0)</f>
        <v>0</v>
      </c>
      <c r="BG993" s="226">
        <f>IF(N993="zákl. přenesená",J993,0)</f>
        <v>0</v>
      </c>
      <c r="BH993" s="226">
        <f>IF(N993="sníž. přenesená",J993,0)</f>
        <v>0</v>
      </c>
      <c r="BI993" s="226">
        <f>IF(N993="nulová",J993,0)</f>
        <v>0</v>
      </c>
      <c r="BJ993" s="18" t="s">
        <v>89</v>
      </c>
      <c r="BK993" s="226">
        <f>ROUND(I993*H993,2)</f>
        <v>0</v>
      </c>
      <c r="BL993" s="18" t="s">
        <v>236</v>
      </c>
      <c r="BM993" s="225" t="s">
        <v>1406</v>
      </c>
    </row>
    <row r="994" s="2" customFormat="1">
      <c r="A994" s="40"/>
      <c r="B994" s="41"/>
      <c r="C994" s="42"/>
      <c r="D994" s="227" t="s">
        <v>148</v>
      </c>
      <c r="E994" s="42"/>
      <c r="F994" s="228" t="s">
        <v>1407</v>
      </c>
      <c r="G994" s="42"/>
      <c r="H994" s="42"/>
      <c r="I994" s="229"/>
      <c r="J994" s="42"/>
      <c r="K994" s="42"/>
      <c r="L994" s="46"/>
      <c r="M994" s="230"/>
      <c r="N994" s="231"/>
      <c r="O994" s="86"/>
      <c r="P994" s="86"/>
      <c r="Q994" s="86"/>
      <c r="R994" s="86"/>
      <c r="S994" s="86"/>
      <c r="T994" s="87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T994" s="18" t="s">
        <v>148</v>
      </c>
      <c r="AU994" s="18" t="s">
        <v>91</v>
      </c>
    </row>
    <row r="995" s="13" customFormat="1">
      <c r="A995" s="13"/>
      <c r="B995" s="232"/>
      <c r="C995" s="233"/>
      <c r="D995" s="234" t="s">
        <v>150</v>
      </c>
      <c r="E995" s="235" t="s">
        <v>44</v>
      </c>
      <c r="F995" s="236" t="s">
        <v>1393</v>
      </c>
      <c r="G995" s="233"/>
      <c r="H995" s="237">
        <v>70.400000000000006</v>
      </c>
      <c r="I995" s="238"/>
      <c r="J995" s="233"/>
      <c r="K995" s="233"/>
      <c r="L995" s="239"/>
      <c r="M995" s="240"/>
      <c r="N995" s="241"/>
      <c r="O995" s="241"/>
      <c r="P995" s="241"/>
      <c r="Q995" s="241"/>
      <c r="R995" s="241"/>
      <c r="S995" s="241"/>
      <c r="T995" s="24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3" t="s">
        <v>150</v>
      </c>
      <c r="AU995" s="243" t="s">
        <v>91</v>
      </c>
      <c r="AV995" s="13" t="s">
        <v>91</v>
      </c>
      <c r="AW995" s="13" t="s">
        <v>42</v>
      </c>
      <c r="AX995" s="13" t="s">
        <v>89</v>
      </c>
      <c r="AY995" s="243" t="s">
        <v>139</v>
      </c>
    </row>
    <row r="996" s="2" customFormat="1" ht="16.5" customHeight="1">
      <c r="A996" s="40"/>
      <c r="B996" s="41"/>
      <c r="C996" s="244" t="s">
        <v>1408</v>
      </c>
      <c r="D996" s="244" t="s">
        <v>152</v>
      </c>
      <c r="E996" s="245" t="s">
        <v>1409</v>
      </c>
      <c r="F996" s="246" t="s">
        <v>1410</v>
      </c>
      <c r="G996" s="247" t="s">
        <v>197</v>
      </c>
      <c r="H996" s="248">
        <v>77.439999999999998</v>
      </c>
      <c r="I996" s="249"/>
      <c r="J996" s="250">
        <f>ROUND(I996*H996,2)</f>
        <v>0</v>
      </c>
      <c r="K996" s="251"/>
      <c r="L996" s="252"/>
      <c r="M996" s="253" t="s">
        <v>44</v>
      </c>
      <c r="N996" s="254" t="s">
        <v>53</v>
      </c>
      <c r="O996" s="86"/>
      <c r="P996" s="223">
        <f>O996*H996</f>
        <v>0</v>
      </c>
      <c r="Q996" s="223">
        <v>0.00029999999999999997</v>
      </c>
      <c r="R996" s="223">
        <f>Q996*H996</f>
        <v>0.023231999999999996</v>
      </c>
      <c r="S996" s="223">
        <v>0</v>
      </c>
      <c r="T996" s="224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25" t="s">
        <v>332</v>
      </c>
      <c r="AT996" s="225" t="s">
        <v>152</v>
      </c>
      <c r="AU996" s="225" t="s">
        <v>91</v>
      </c>
      <c r="AY996" s="18" t="s">
        <v>139</v>
      </c>
      <c r="BE996" s="226">
        <f>IF(N996="základní",J996,0)</f>
        <v>0</v>
      </c>
      <c r="BF996" s="226">
        <f>IF(N996="snížená",J996,0)</f>
        <v>0</v>
      </c>
      <c r="BG996" s="226">
        <f>IF(N996="zákl. přenesená",J996,0)</f>
        <v>0</v>
      </c>
      <c r="BH996" s="226">
        <f>IF(N996="sníž. přenesená",J996,0)</f>
        <v>0</v>
      </c>
      <c r="BI996" s="226">
        <f>IF(N996="nulová",J996,0)</f>
        <v>0</v>
      </c>
      <c r="BJ996" s="18" t="s">
        <v>89</v>
      </c>
      <c r="BK996" s="226">
        <f>ROUND(I996*H996,2)</f>
        <v>0</v>
      </c>
      <c r="BL996" s="18" t="s">
        <v>236</v>
      </c>
      <c r="BM996" s="225" t="s">
        <v>1411</v>
      </c>
    </row>
    <row r="997" s="13" customFormat="1">
      <c r="A997" s="13"/>
      <c r="B997" s="232"/>
      <c r="C997" s="233"/>
      <c r="D997" s="234" t="s">
        <v>150</v>
      </c>
      <c r="E997" s="235" t="s">
        <v>44</v>
      </c>
      <c r="F997" s="236" t="s">
        <v>1393</v>
      </c>
      <c r="G997" s="233"/>
      <c r="H997" s="237">
        <v>70.400000000000006</v>
      </c>
      <c r="I997" s="238"/>
      <c r="J997" s="233"/>
      <c r="K997" s="233"/>
      <c r="L997" s="239"/>
      <c r="M997" s="240"/>
      <c r="N997" s="241"/>
      <c r="O997" s="241"/>
      <c r="P997" s="241"/>
      <c r="Q997" s="241"/>
      <c r="R997" s="241"/>
      <c r="S997" s="241"/>
      <c r="T997" s="242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3" t="s">
        <v>150</v>
      </c>
      <c r="AU997" s="243" t="s">
        <v>91</v>
      </c>
      <c r="AV997" s="13" t="s">
        <v>91</v>
      </c>
      <c r="AW997" s="13" t="s">
        <v>42</v>
      </c>
      <c r="AX997" s="13" t="s">
        <v>89</v>
      </c>
      <c r="AY997" s="243" t="s">
        <v>139</v>
      </c>
    </row>
    <row r="998" s="13" customFormat="1">
      <c r="A998" s="13"/>
      <c r="B998" s="232"/>
      <c r="C998" s="233"/>
      <c r="D998" s="234" t="s">
        <v>150</v>
      </c>
      <c r="E998" s="233"/>
      <c r="F998" s="236" t="s">
        <v>1412</v>
      </c>
      <c r="G998" s="233"/>
      <c r="H998" s="237">
        <v>77.439999999999998</v>
      </c>
      <c r="I998" s="238"/>
      <c r="J998" s="233"/>
      <c r="K998" s="233"/>
      <c r="L998" s="239"/>
      <c r="M998" s="240"/>
      <c r="N998" s="241"/>
      <c r="O998" s="241"/>
      <c r="P998" s="241"/>
      <c r="Q998" s="241"/>
      <c r="R998" s="241"/>
      <c r="S998" s="241"/>
      <c r="T998" s="242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3" t="s">
        <v>150</v>
      </c>
      <c r="AU998" s="243" t="s">
        <v>91</v>
      </c>
      <c r="AV998" s="13" t="s">
        <v>91</v>
      </c>
      <c r="AW998" s="13" t="s">
        <v>4</v>
      </c>
      <c r="AX998" s="13" t="s">
        <v>89</v>
      </c>
      <c r="AY998" s="243" t="s">
        <v>139</v>
      </c>
    </row>
    <row r="999" s="2" customFormat="1" ht="24.15" customHeight="1">
      <c r="A999" s="40"/>
      <c r="B999" s="41"/>
      <c r="C999" s="213" t="s">
        <v>1413</v>
      </c>
      <c r="D999" s="213" t="s">
        <v>142</v>
      </c>
      <c r="E999" s="214" t="s">
        <v>1414</v>
      </c>
      <c r="F999" s="215" t="s">
        <v>1415</v>
      </c>
      <c r="G999" s="216" t="s">
        <v>197</v>
      </c>
      <c r="H999" s="217">
        <v>21.699999999999999</v>
      </c>
      <c r="I999" s="218"/>
      <c r="J999" s="219">
        <f>ROUND(I999*H999,2)</f>
        <v>0</v>
      </c>
      <c r="K999" s="220"/>
      <c r="L999" s="46"/>
      <c r="M999" s="221" t="s">
        <v>44</v>
      </c>
      <c r="N999" s="222" t="s">
        <v>53</v>
      </c>
      <c r="O999" s="86"/>
      <c r="P999" s="223">
        <f>O999*H999</f>
        <v>0</v>
      </c>
      <c r="Q999" s="223">
        <v>0.00125</v>
      </c>
      <c r="R999" s="223">
        <f>Q999*H999</f>
        <v>0.027125</v>
      </c>
      <c r="S999" s="223">
        <v>0</v>
      </c>
      <c r="T999" s="224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25" t="s">
        <v>236</v>
      </c>
      <c r="AT999" s="225" t="s">
        <v>142</v>
      </c>
      <c r="AU999" s="225" t="s">
        <v>91</v>
      </c>
      <c r="AY999" s="18" t="s">
        <v>139</v>
      </c>
      <c r="BE999" s="226">
        <f>IF(N999="základní",J999,0)</f>
        <v>0</v>
      </c>
      <c r="BF999" s="226">
        <f>IF(N999="snížená",J999,0)</f>
        <v>0</v>
      </c>
      <c r="BG999" s="226">
        <f>IF(N999="zákl. přenesená",J999,0)</f>
        <v>0</v>
      </c>
      <c r="BH999" s="226">
        <f>IF(N999="sníž. přenesená",J999,0)</f>
        <v>0</v>
      </c>
      <c r="BI999" s="226">
        <f>IF(N999="nulová",J999,0)</f>
        <v>0</v>
      </c>
      <c r="BJ999" s="18" t="s">
        <v>89</v>
      </c>
      <c r="BK999" s="226">
        <f>ROUND(I999*H999,2)</f>
        <v>0</v>
      </c>
      <c r="BL999" s="18" t="s">
        <v>236</v>
      </c>
      <c r="BM999" s="225" t="s">
        <v>1416</v>
      </c>
    </row>
    <row r="1000" s="2" customFormat="1">
      <c r="A1000" s="40"/>
      <c r="B1000" s="41"/>
      <c r="C1000" s="42"/>
      <c r="D1000" s="227" t="s">
        <v>148</v>
      </c>
      <c r="E1000" s="42"/>
      <c r="F1000" s="228" t="s">
        <v>1417</v>
      </c>
      <c r="G1000" s="42"/>
      <c r="H1000" s="42"/>
      <c r="I1000" s="229"/>
      <c r="J1000" s="42"/>
      <c r="K1000" s="42"/>
      <c r="L1000" s="46"/>
      <c r="M1000" s="230"/>
      <c r="N1000" s="231"/>
      <c r="O1000" s="86"/>
      <c r="P1000" s="86"/>
      <c r="Q1000" s="86"/>
      <c r="R1000" s="86"/>
      <c r="S1000" s="86"/>
      <c r="T1000" s="87"/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T1000" s="18" t="s">
        <v>148</v>
      </c>
      <c r="AU1000" s="18" t="s">
        <v>91</v>
      </c>
    </row>
    <row r="1001" s="13" customFormat="1">
      <c r="A1001" s="13"/>
      <c r="B1001" s="232"/>
      <c r="C1001" s="233"/>
      <c r="D1001" s="234" t="s">
        <v>150</v>
      </c>
      <c r="E1001" s="235" t="s">
        <v>44</v>
      </c>
      <c r="F1001" s="236" t="s">
        <v>1418</v>
      </c>
      <c r="G1001" s="233"/>
      <c r="H1001" s="237">
        <v>21.699999999999999</v>
      </c>
      <c r="I1001" s="238"/>
      <c r="J1001" s="233"/>
      <c r="K1001" s="233"/>
      <c r="L1001" s="239"/>
      <c r="M1001" s="240"/>
      <c r="N1001" s="241"/>
      <c r="O1001" s="241"/>
      <c r="P1001" s="241"/>
      <c r="Q1001" s="241"/>
      <c r="R1001" s="241"/>
      <c r="S1001" s="241"/>
      <c r="T1001" s="242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3" t="s">
        <v>150</v>
      </c>
      <c r="AU1001" s="243" t="s">
        <v>91</v>
      </c>
      <c r="AV1001" s="13" t="s">
        <v>91</v>
      </c>
      <c r="AW1001" s="13" t="s">
        <v>42</v>
      </c>
      <c r="AX1001" s="13" t="s">
        <v>89</v>
      </c>
      <c r="AY1001" s="243" t="s">
        <v>139</v>
      </c>
    </row>
    <row r="1002" s="2" customFormat="1" ht="24.15" customHeight="1">
      <c r="A1002" s="40"/>
      <c r="B1002" s="41"/>
      <c r="C1002" s="213" t="s">
        <v>1419</v>
      </c>
      <c r="D1002" s="213" t="s">
        <v>142</v>
      </c>
      <c r="E1002" s="214" t="s">
        <v>1420</v>
      </c>
      <c r="F1002" s="215" t="s">
        <v>1421</v>
      </c>
      <c r="G1002" s="216" t="s">
        <v>197</v>
      </c>
      <c r="H1002" s="217">
        <v>66.900000000000006</v>
      </c>
      <c r="I1002" s="218"/>
      <c r="J1002" s="219">
        <f>ROUND(I1002*H1002,2)</f>
        <v>0</v>
      </c>
      <c r="K1002" s="220"/>
      <c r="L1002" s="46"/>
      <c r="M1002" s="221" t="s">
        <v>44</v>
      </c>
      <c r="N1002" s="222" t="s">
        <v>53</v>
      </c>
      <c r="O1002" s="86"/>
      <c r="P1002" s="223">
        <f>O1002*H1002</f>
        <v>0</v>
      </c>
      <c r="Q1002" s="223">
        <v>0.00125</v>
      </c>
      <c r="R1002" s="223">
        <f>Q1002*H1002</f>
        <v>0.083625000000000005</v>
      </c>
      <c r="S1002" s="223">
        <v>0</v>
      </c>
      <c r="T1002" s="224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25" t="s">
        <v>236</v>
      </c>
      <c r="AT1002" s="225" t="s">
        <v>142</v>
      </c>
      <c r="AU1002" s="225" t="s">
        <v>91</v>
      </c>
      <c r="AY1002" s="18" t="s">
        <v>139</v>
      </c>
      <c r="BE1002" s="226">
        <f>IF(N1002="základní",J1002,0)</f>
        <v>0</v>
      </c>
      <c r="BF1002" s="226">
        <f>IF(N1002="snížená",J1002,0)</f>
        <v>0</v>
      </c>
      <c r="BG1002" s="226">
        <f>IF(N1002="zákl. přenesená",J1002,0)</f>
        <v>0</v>
      </c>
      <c r="BH1002" s="226">
        <f>IF(N1002="sníž. přenesená",J1002,0)</f>
        <v>0</v>
      </c>
      <c r="BI1002" s="226">
        <f>IF(N1002="nulová",J1002,0)</f>
        <v>0</v>
      </c>
      <c r="BJ1002" s="18" t="s">
        <v>89</v>
      </c>
      <c r="BK1002" s="226">
        <f>ROUND(I1002*H1002,2)</f>
        <v>0</v>
      </c>
      <c r="BL1002" s="18" t="s">
        <v>236</v>
      </c>
      <c r="BM1002" s="225" t="s">
        <v>1422</v>
      </c>
    </row>
    <row r="1003" s="2" customFormat="1">
      <c r="A1003" s="40"/>
      <c r="B1003" s="41"/>
      <c r="C1003" s="42"/>
      <c r="D1003" s="227" t="s">
        <v>148</v>
      </c>
      <c r="E1003" s="42"/>
      <c r="F1003" s="228" t="s">
        <v>1423</v>
      </c>
      <c r="G1003" s="42"/>
      <c r="H1003" s="42"/>
      <c r="I1003" s="229"/>
      <c r="J1003" s="42"/>
      <c r="K1003" s="42"/>
      <c r="L1003" s="46"/>
      <c r="M1003" s="230"/>
      <c r="N1003" s="231"/>
      <c r="O1003" s="86"/>
      <c r="P1003" s="86"/>
      <c r="Q1003" s="86"/>
      <c r="R1003" s="86"/>
      <c r="S1003" s="86"/>
      <c r="T1003" s="87"/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T1003" s="18" t="s">
        <v>148</v>
      </c>
      <c r="AU1003" s="18" t="s">
        <v>91</v>
      </c>
    </row>
    <row r="1004" s="13" customFormat="1">
      <c r="A1004" s="13"/>
      <c r="B1004" s="232"/>
      <c r="C1004" s="233"/>
      <c r="D1004" s="234" t="s">
        <v>150</v>
      </c>
      <c r="E1004" s="235" t="s">
        <v>44</v>
      </c>
      <c r="F1004" s="236" t="s">
        <v>1424</v>
      </c>
      <c r="G1004" s="233"/>
      <c r="H1004" s="237">
        <v>66.900000000000006</v>
      </c>
      <c r="I1004" s="238"/>
      <c r="J1004" s="233"/>
      <c r="K1004" s="233"/>
      <c r="L1004" s="239"/>
      <c r="M1004" s="240"/>
      <c r="N1004" s="241"/>
      <c r="O1004" s="241"/>
      <c r="P1004" s="241"/>
      <c r="Q1004" s="241"/>
      <c r="R1004" s="241"/>
      <c r="S1004" s="241"/>
      <c r="T1004" s="24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3" t="s">
        <v>150</v>
      </c>
      <c r="AU1004" s="243" t="s">
        <v>91</v>
      </c>
      <c r="AV1004" s="13" t="s">
        <v>91</v>
      </c>
      <c r="AW1004" s="13" t="s">
        <v>42</v>
      </c>
      <c r="AX1004" s="13" t="s">
        <v>89</v>
      </c>
      <c r="AY1004" s="243" t="s">
        <v>139</v>
      </c>
    </row>
    <row r="1005" s="2" customFormat="1" ht="16.5" customHeight="1">
      <c r="A1005" s="40"/>
      <c r="B1005" s="41"/>
      <c r="C1005" s="244" t="s">
        <v>1425</v>
      </c>
      <c r="D1005" s="244" t="s">
        <v>152</v>
      </c>
      <c r="E1005" s="245" t="s">
        <v>1426</v>
      </c>
      <c r="F1005" s="246" t="s">
        <v>1427</v>
      </c>
      <c r="G1005" s="247" t="s">
        <v>547</v>
      </c>
      <c r="H1005" s="248">
        <v>243.65000000000001</v>
      </c>
      <c r="I1005" s="249"/>
      <c r="J1005" s="250">
        <f>ROUND(I1005*H1005,2)</f>
        <v>0</v>
      </c>
      <c r="K1005" s="251"/>
      <c r="L1005" s="252"/>
      <c r="M1005" s="253" t="s">
        <v>44</v>
      </c>
      <c r="N1005" s="254" t="s">
        <v>53</v>
      </c>
      <c r="O1005" s="86"/>
      <c r="P1005" s="223">
        <f>O1005*H1005</f>
        <v>0</v>
      </c>
      <c r="Q1005" s="223">
        <v>0.0032000000000000002</v>
      </c>
      <c r="R1005" s="223">
        <f>Q1005*H1005</f>
        <v>0.77968000000000004</v>
      </c>
      <c r="S1005" s="223">
        <v>0</v>
      </c>
      <c r="T1005" s="224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25" t="s">
        <v>332</v>
      </c>
      <c r="AT1005" s="225" t="s">
        <v>152</v>
      </c>
      <c r="AU1005" s="225" t="s">
        <v>91</v>
      </c>
      <c r="AY1005" s="18" t="s">
        <v>139</v>
      </c>
      <c r="BE1005" s="226">
        <f>IF(N1005="základní",J1005,0)</f>
        <v>0</v>
      </c>
      <c r="BF1005" s="226">
        <f>IF(N1005="snížená",J1005,0)</f>
        <v>0</v>
      </c>
      <c r="BG1005" s="226">
        <f>IF(N1005="zákl. přenesená",J1005,0)</f>
        <v>0</v>
      </c>
      <c r="BH1005" s="226">
        <f>IF(N1005="sníž. přenesená",J1005,0)</f>
        <v>0</v>
      </c>
      <c r="BI1005" s="226">
        <f>IF(N1005="nulová",J1005,0)</f>
        <v>0</v>
      </c>
      <c r="BJ1005" s="18" t="s">
        <v>89</v>
      </c>
      <c r="BK1005" s="226">
        <f>ROUND(I1005*H1005,2)</f>
        <v>0</v>
      </c>
      <c r="BL1005" s="18" t="s">
        <v>236</v>
      </c>
      <c r="BM1005" s="225" t="s">
        <v>1428</v>
      </c>
    </row>
    <row r="1006" s="13" customFormat="1">
      <c r="A1006" s="13"/>
      <c r="B1006" s="232"/>
      <c r="C1006" s="233"/>
      <c r="D1006" s="234" t="s">
        <v>150</v>
      </c>
      <c r="E1006" s="235" t="s">
        <v>44</v>
      </c>
      <c r="F1006" s="236" t="s">
        <v>1385</v>
      </c>
      <c r="G1006" s="233"/>
      <c r="H1006" s="237">
        <v>54.25</v>
      </c>
      <c r="I1006" s="238"/>
      <c r="J1006" s="233"/>
      <c r="K1006" s="233"/>
      <c r="L1006" s="239"/>
      <c r="M1006" s="240"/>
      <c r="N1006" s="241"/>
      <c r="O1006" s="241"/>
      <c r="P1006" s="241"/>
      <c r="Q1006" s="241"/>
      <c r="R1006" s="241"/>
      <c r="S1006" s="241"/>
      <c r="T1006" s="242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3" t="s">
        <v>150</v>
      </c>
      <c r="AU1006" s="243" t="s">
        <v>91</v>
      </c>
      <c r="AV1006" s="13" t="s">
        <v>91</v>
      </c>
      <c r="AW1006" s="13" t="s">
        <v>42</v>
      </c>
      <c r="AX1006" s="13" t="s">
        <v>82</v>
      </c>
      <c r="AY1006" s="243" t="s">
        <v>139</v>
      </c>
    </row>
    <row r="1007" s="13" customFormat="1">
      <c r="A1007" s="13"/>
      <c r="B1007" s="232"/>
      <c r="C1007" s="233"/>
      <c r="D1007" s="234" t="s">
        <v>150</v>
      </c>
      <c r="E1007" s="235" t="s">
        <v>44</v>
      </c>
      <c r="F1007" s="236" t="s">
        <v>1429</v>
      </c>
      <c r="G1007" s="233"/>
      <c r="H1007" s="237">
        <v>167.25</v>
      </c>
      <c r="I1007" s="238"/>
      <c r="J1007" s="233"/>
      <c r="K1007" s="233"/>
      <c r="L1007" s="239"/>
      <c r="M1007" s="240"/>
      <c r="N1007" s="241"/>
      <c r="O1007" s="241"/>
      <c r="P1007" s="241"/>
      <c r="Q1007" s="241"/>
      <c r="R1007" s="241"/>
      <c r="S1007" s="241"/>
      <c r="T1007" s="242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3" t="s">
        <v>150</v>
      </c>
      <c r="AU1007" s="243" t="s">
        <v>91</v>
      </c>
      <c r="AV1007" s="13" t="s">
        <v>91</v>
      </c>
      <c r="AW1007" s="13" t="s">
        <v>42</v>
      </c>
      <c r="AX1007" s="13" t="s">
        <v>82</v>
      </c>
      <c r="AY1007" s="243" t="s">
        <v>139</v>
      </c>
    </row>
    <row r="1008" s="14" customFormat="1">
      <c r="A1008" s="14"/>
      <c r="B1008" s="255"/>
      <c r="C1008" s="256"/>
      <c r="D1008" s="234" t="s">
        <v>150</v>
      </c>
      <c r="E1008" s="257" t="s">
        <v>44</v>
      </c>
      <c r="F1008" s="258" t="s">
        <v>167</v>
      </c>
      <c r="G1008" s="256"/>
      <c r="H1008" s="259">
        <v>221.5</v>
      </c>
      <c r="I1008" s="260"/>
      <c r="J1008" s="256"/>
      <c r="K1008" s="256"/>
      <c r="L1008" s="261"/>
      <c r="M1008" s="262"/>
      <c r="N1008" s="263"/>
      <c r="O1008" s="263"/>
      <c r="P1008" s="263"/>
      <c r="Q1008" s="263"/>
      <c r="R1008" s="263"/>
      <c r="S1008" s="263"/>
      <c r="T1008" s="264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65" t="s">
        <v>150</v>
      </c>
      <c r="AU1008" s="265" t="s">
        <v>91</v>
      </c>
      <c r="AV1008" s="14" t="s">
        <v>146</v>
      </c>
      <c r="AW1008" s="14" t="s">
        <v>42</v>
      </c>
      <c r="AX1008" s="14" t="s">
        <v>89</v>
      </c>
      <c r="AY1008" s="265" t="s">
        <v>139</v>
      </c>
    </row>
    <row r="1009" s="13" customFormat="1">
      <c r="A1009" s="13"/>
      <c r="B1009" s="232"/>
      <c r="C1009" s="233"/>
      <c r="D1009" s="234" t="s">
        <v>150</v>
      </c>
      <c r="E1009" s="233"/>
      <c r="F1009" s="236" t="s">
        <v>1430</v>
      </c>
      <c r="G1009" s="233"/>
      <c r="H1009" s="237">
        <v>243.65000000000001</v>
      </c>
      <c r="I1009" s="238"/>
      <c r="J1009" s="233"/>
      <c r="K1009" s="233"/>
      <c r="L1009" s="239"/>
      <c r="M1009" s="240"/>
      <c r="N1009" s="241"/>
      <c r="O1009" s="241"/>
      <c r="P1009" s="241"/>
      <c r="Q1009" s="241"/>
      <c r="R1009" s="241"/>
      <c r="S1009" s="241"/>
      <c r="T1009" s="242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3" t="s">
        <v>150</v>
      </c>
      <c r="AU1009" s="243" t="s">
        <v>91</v>
      </c>
      <c r="AV1009" s="13" t="s">
        <v>91</v>
      </c>
      <c r="AW1009" s="13" t="s">
        <v>4</v>
      </c>
      <c r="AX1009" s="13" t="s">
        <v>89</v>
      </c>
      <c r="AY1009" s="243" t="s">
        <v>139</v>
      </c>
    </row>
    <row r="1010" s="2" customFormat="1" ht="16.5" customHeight="1">
      <c r="A1010" s="40"/>
      <c r="B1010" s="41"/>
      <c r="C1010" s="244" t="s">
        <v>1431</v>
      </c>
      <c r="D1010" s="244" t="s">
        <v>152</v>
      </c>
      <c r="E1010" s="245" t="s">
        <v>1432</v>
      </c>
      <c r="F1010" s="246" t="s">
        <v>1433</v>
      </c>
      <c r="G1010" s="247" t="s">
        <v>547</v>
      </c>
      <c r="H1010" s="248">
        <v>2</v>
      </c>
      <c r="I1010" s="249"/>
      <c r="J1010" s="250">
        <f>ROUND(I1010*H1010,2)</f>
        <v>0</v>
      </c>
      <c r="K1010" s="251"/>
      <c r="L1010" s="252"/>
      <c r="M1010" s="253" t="s">
        <v>44</v>
      </c>
      <c r="N1010" s="254" t="s">
        <v>53</v>
      </c>
      <c r="O1010" s="86"/>
      <c r="P1010" s="223">
        <f>O1010*H1010</f>
        <v>0</v>
      </c>
      <c r="Q1010" s="223">
        <v>0.0030999999999999999</v>
      </c>
      <c r="R1010" s="223">
        <f>Q1010*H1010</f>
        <v>0.0061999999999999998</v>
      </c>
      <c r="S1010" s="223">
        <v>0</v>
      </c>
      <c r="T1010" s="224">
        <f>S1010*H1010</f>
        <v>0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25" t="s">
        <v>332</v>
      </c>
      <c r="AT1010" s="225" t="s">
        <v>152</v>
      </c>
      <c r="AU1010" s="225" t="s">
        <v>91</v>
      </c>
      <c r="AY1010" s="18" t="s">
        <v>139</v>
      </c>
      <c r="BE1010" s="226">
        <f>IF(N1010="základní",J1010,0)</f>
        <v>0</v>
      </c>
      <c r="BF1010" s="226">
        <f>IF(N1010="snížená",J1010,0)</f>
        <v>0</v>
      </c>
      <c r="BG1010" s="226">
        <f>IF(N1010="zákl. přenesená",J1010,0)</f>
        <v>0</v>
      </c>
      <c r="BH1010" s="226">
        <f>IF(N1010="sníž. přenesená",J1010,0)</f>
        <v>0</v>
      </c>
      <c r="BI1010" s="226">
        <f>IF(N1010="nulová",J1010,0)</f>
        <v>0</v>
      </c>
      <c r="BJ1010" s="18" t="s">
        <v>89</v>
      </c>
      <c r="BK1010" s="226">
        <f>ROUND(I1010*H1010,2)</f>
        <v>0</v>
      </c>
      <c r="BL1010" s="18" t="s">
        <v>236</v>
      </c>
      <c r="BM1010" s="225" t="s">
        <v>1434</v>
      </c>
    </row>
    <row r="1011" s="2" customFormat="1" ht="21.75" customHeight="1">
      <c r="A1011" s="40"/>
      <c r="B1011" s="41"/>
      <c r="C1011" s="244" t="s">
        <v>1435</v>
      </c>
      <c r="D1011" s="244" t="s">
        <v>152</v>
      </c>
      <c r="E1011" s="245" t="s">
        <v>1436</v>
      </c>
      <c r="F1011" s="246" t="s">
        <v>1437</v>
      </c>
      <c r="G1011" s="247" t="s">
        <v>547</v>
      </c>
      <c r="H1011" s="248">
        <v>3</v>
      </c>
      <c r="I1011" s="249"/>
      <c r="J1011" s="250">
        <f>ROUND(I1011*H1011,2)</f>
        <v>0</v>
      </c>
      <c r="K1011" s="251"/>
      <c r="L1011" s="252"/>
      <c r="M1011" s="253" t="s">
        <v>44</v>
      </c>
      <c r="N1011" s="254" t="s">
        <v>53</v>
      </c>
      <c r="O1011" s="86"/>
      <c r="P1011" s="223">
        <f>O1011*H1011</f>
        <v>0</v>
      </c>
      <c r="Q1011" s="223">
        <v>0.0012999999999999999</v>
      </c>
      <c r="R1011" s="223">
        <f>Q1011*H1011</f>
        <v>0.0038999999999999998</v>
      </c>
      <c r="S1011" s="223">
        <v>0</v>
      </c>
      <c r="T1011" s="224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25" t="s">
        <v>332</v>
      </c>
      <c r="AT1011" s="225" t="s">
        <v>152</v>
      </c>
      <c r="AU1011" s="225" t="s">
        <v>91</v>
      </c>
      <c r="AY1011" s="18" t="s">
        <v>139</v>
      </c>
      <c r="BE1011" s="226">
        <f>IF(N1011="základní",J1011,0)</f>
        <v>0</v>
      </c>
      <c r="BF1011" s="226">
        <f>IF(N1011="snížená",J1011,0)</f>
        <v>0</v>
      </c>
      <c r="BG1011" s="226">
        <f>IF(N1011="zákl. přenesená",J1011,0)</f>
        <v>0</v>
      </c>
      <c r="BH1011" s="226">
        <f>IF(N1011="sníž. přenesená",J1011,0)</f>
        <v>0</v>
      </c>
      <c r="BI1011" s="226">
        <f>IF(N1011="nulová",J1011,0)</f>
        <v>0</v>
      </c>
      <c r="BJ1011" s="18" t="s">
        <v>89</v>
      </c>
      <c r="BK1011" s="226">
        <f>ROUND(I1011*H1011,2)</f>
        <v>0</v>
      </c>
      <c r="BL1011" s="18" t="s">
        <v>236</v>
      </c>
      <c r="BM1011" s="225" t="s">
        <v>1438</v>
      </c>
    </row>
    <row r="1012" s="2" customFormat="1" ht="33" customHeight="1">
      <c r="A1012" s="40"/>
      <c r="B1012" s="41"/>
      <c r="C1012" s="244" t="s">
        <v>1439</v>
      </c>
      <c r="D1012" s="244" t="s">
        <v>152</v>
      </c>
      <c r="E1012" s="245" t="s">
        <v>1440</v>
      </c>
      <c r="F1012" s="246" t="s">
        <v>1441</v>
      </c>
      <c r="G1012" s="247" t="s">
        <v>197</v>
      </c>
      <c r="H1012" s="248">
        <v>97.459999999999994</v>
      </c>
      <c r="I1012" s="249"/>
      <c r="J1012" s="250">
        <f>ROUND(I1012*H1012,2)</f>
        <v>0</v>
      </c>
      <c r="K1012" s="251"/>
      <c r="L1012" s="252"/>
      <c r="M1012" s="253" t="s">
        <v>44</v>
      </c>
      <c r="N1012" s="254" t="s">
        <v>53</v>
      </c>
      <c r="O1012" s="86"/>
      <c r="P1012" s="223">
        <f>O1012*H1012</f>
        <v>0</v>
      </c>
      <c r="Q1012" s="223">
        <v>0.00040000000000000002</v>
      </c>
      <c r="R1012" s="223">
        <f>Q1012*H1012</f>
        <v>0.038983999999999998</v>
      </c>
      <c r="S1012" s="223">
        <v>0</v>
      </c>
      <c r="T1012" s="224">
        <f>S1012*H1012</f>
        <v>0</v>
      </c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R1012" s="225" t="s">
        <v>332</v>
      </c>
      <c r="AT1012" s="225" t="s">
        <v>152</v>
      </c>
      <c r="AU1012" s="225" t="s">
        <v>91</v>
      </c>
      <c r="AY1012" s="18" t="s">
        <v>139</v>
      </c>
      <c r="BE1012" s="226">
        <f>IF(N1012="základní",J1012,0)</f>
        <v>0</v>
      </c>
      <c r="BF1012" s="226">
        <f>IF(N1012="snížená",J1012,0)</f>
        <v>0</v>
      </c>
      <c r="BG1012" s="226">
        <f>IF(N1012="zákl. přenesená",J1012,0)</f>
        <v>0</v>
      </c>
      <c r="BH1012" s="226">
        <f>IF(N1012="sníž. přenesená",J1012,0)</f>
        <v>0</v>
      </c>
      <c r="BI1012" s="226">
        <f>IF(N1012="nulová",J1012,0)</f>
        <v>0</v>
      </c>
      <c r="BJ1012" s="18" t="s">
        <v>89</v>
      </c>
      <c r="BK1012" s="226">
        <f>ROUND(I1012*H1012,2)</f>
        <v>0</v>
      </c>
      <c r="BL1012" s="18" t="s">
        <v>236</v>
      </c>
      <c r="BM1012" s="225" t="s">
        <v>1442</v>
      </c>
    </row>
    <row r="1013" s="13" customFormat="1">
      <c r="A1013" s="13"/>
      <c r="B1013" s="232"/>
      <c r="C1013" s="233"/>
      <c r="D1013" s="234" t="s">
        <v>150</v>
      </c>
      <c r="E1013" s="235" t="s">
        <v>44</v>
      </c>
      <c r="F1013" s="236" t="s">
        <v>1418</v>
      </c>
      <c r="G1013" s="233"/>
      <c r="H1013" s="237">
        <v>21.699999999999999</v>
      </c>
      <c r="I1013" s="238"/>
      <c r="J1013" s="233"/>
      <c r="K1013" s="233"/>
      <c r="L1013" s="239"/>
      <c r="M1013" s="240"/>
      <c r="N1013" s="241"/>
      <c r="O1013" s="241"/>
      <c r="P1013" s="241"/>
      <c r="Q1013" s="241"/>
      <c r="R1013" s="241"/>
      <c r="S1013" s="241"/>
      <c r="T1013" s="242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3" t="s">
        <v>150</v>
      </c>
      <c r="AU1013" s="243" t="s">
        <v>91</v>
      </c>
      <c r="AV1013" s="13" t="s">
        <v>91</v>
      </c>
      <c r="AW1013" s="13" t="s">
        <v>42</v>
      </c>
      <c r="AX1013" s="13" t="s">
        <v>82</v>
      </c>
      <c r="AY1013" s="243" t="s">
        <v>139</v>
      </c>
    </row>
    <row r="1014" s="13" customFormat="1">
      <c r="A1014" s="13"/>
      <c r="B1014" s="232"/>
      <c r="C1014" s="233"/>
      <c r="D1014" s="234" t="s">
        <v>150</v>
      </c>
      <c r="E1014" s="235" t="s">
        <v>44</v>
      </c>
      <c r="F1014" s="236" t="s">
        <v>1424</v>
      </c>
      <c r="G1014" s="233"/>
      <c r="H1014" s="237">
        <v>66.900000000000006</v>
      </c>
      <c r="I1014" s="238"/>
      <c r="J1014" s="233"/>
      <c r="K1014" s="233"/>
      <c r="L1014" s="239"/>
      <c r="M1014" s="240"/>
      <c r="N1014" s="241"/>
      <c r="O1014" s="241"/>
      <c r="P1014" s="241"/>
      <c r="Q1014" s="241"/>
      <c r="R1014" s="241"/>
      <c r="S1014" s="241"/>
      <c r="T1014" s="242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3" t="s">
        <v>150</v>
      </c>
      <c r="AU1014" s="243" t="s">
        <v>91</v>
      </c>
      <c r="AV1014" s="13" t="s">
        <v>91</v>
      </c>
      <c r="AW1014" s="13" t="s">
        <v>42</v>
      </c>
      <c r="AX1014" s="13" t="s">
        <v>82</v>
      </c>
      <c r="AY1014" s="243" t="s">
        <v>139</v>
      </c>
    </row>
    <row r="1015" s="14" customFormat="1">
      <c r="A1015" s="14"/>
      <c r="B1015" s="255"/>
      <c r="C1015" s="256"/>
      <c r="D1015" s="234" t="s">
        <v>150</v>
      </c>
      <c r="E1015" s="257" t="s">
        <v>44</v>
      </c>
      <c r="F1015" s="258" t="s">
        <v>167</v>
      </c>
      <c r="G1015" s="256"/>
      <c r="H1015" s="259">
        <v>88.599999999999994</v>
      </c>
      <c r="I1015" s="260"/>
      <c r="J1015" s="256"/>
      <c r="K1015" s="256"/>
      <c r="L1015" s="261"/>
      <c r="M1015" s="262"/>
      <c r="N1015" s="263"/>
      <c r="O1015" s="263"/>
      <c r="P1015" s="263"/>
      <c r="Q1015" s="263"/>
      <c r="R1015" s="263"/>
      <c r="S1015" s="263"/>
      <c r="T1015" s="264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65" t="s">
        <v>150</v>
      </c>
      <c r="AU1015" s="265" t="s">
        <v>91</v>
      </c>
      <c r="AV1015" s="14" t="s">
        <v>146</v>
      </c>
      <c r="AW1015" s="14" t="s">
        <v>42</v>
      </c>
      <c r="AX1015" s="14" t="s">
        <v>89</v>
      </c>
      <c r="AY1015" s="265" t="s">
        <v>139</v>
      </c>
    </row>
    <row r="1016" s="13" customFormat="1">
      <c r="A1016" s="13"/>
      <c r="B1016" s="232"/>
      <c r="C1016" s="233"/>
      <c r="D1016" s="234" t="s">
        <v>150</v>
      </c>
      <c r="E1016" s="233"/>
      <c r="F1016" s="236" t="s">
        <v>1443</v>
      </c>
      <c r="G1016" s="233"/>
      <c r="H1016" s="237">
        <v>97.459999999999994</v>
      </c>
      <c r="I1016" s="238"/>
      <c r="J1016" s="233"/>
      <c r="K1016" s="233"/>
      <c r="L1016" s="239"/>
      <c r="M1016" s="240"/>
      <c r="N1016" s="241"/>
      <c r="O1016" s="241"/>
      <c r="P1016" s="241"/>
      <c r="Q1016" s="241"/>
      <c r="R1016" s="241"/>
      <c r="S1016" s="241"/>
      <c r="T1016" s="242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3" t="s">
        <v>150</v>
      </c>
      <c r="AU1016" s="243" t="s">
        <v>91</v>
      </c>
      <c r="AV1016" s="13" t="s">
        <v>91</v>
      </c>
      <c r="AW1016" s="13" t="s">
        <v>4</v>
      </c>
      <c r="AX1016" s="13" t="s">
        <v>89</v>
      </c>
      <c r="AY1016" s="243" t="s">
        <v>139</v>
      </c>
    </row>
    <row r="1017" s="2" customFormat="1" ht="24.15" customHeight="1">
      <c r="A1017" s="40"/>
      <c r="B1017" s="41"/>
      <c r="C1017" s="213" t="s">
        <v>1444</v>
      </c>
      <c r="D1017" s="213" t="s">
        <v>142</v>
      </c>
      <c r="E1017" s="214" t="s">
        <v>1445</v>
      </c>
      <c r="F1017" s="215" t="s">
        <v>1446</v>
      </c>
      <c r="G1017" s="216" t="s">
        <v>197</v>
      </c>
      <c r="H1017" s="217">
        <v>30.481999999999999</v>
      </c>
      <c r="I1017" s="218"/>
      <c r="J1017" s="219">
        <f>ROUND(I1017*H1017,2)</f>
        <v>0</v>
      </c>
      <c r="K1017" s="220"/>
      <c r="L1017" s="46"/>
      <c r="M1017" s="221" t="s">
        <v>44</v>
      </c>
      <c r="N1017" s="222" t="s">
        <v>53</v>
      </c>
      <c r="O1017" s="86"/>
      <c r="P1017" s="223">
        <f>O1017*H1017</f>
        <v>0</v>
      </c>
      <c r="Q1017" s="223">
        <v>1.0000000000000001E-05</v>
      </c>
      <c r="R1017" s="223">
        <f>Q1017*H1017</f>
        <v>0.00030482000000000003</v>
      </c>
      <c r="S1017" s="223">
        <v>0</v>
      </c>
      <c r="T1017" s="224">
        <f>S1017*H1017</f>
        <v>0</v>
      </c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R1017" s="225" t="s">
        <v>236</v>
      </c>
      <c r="AT1017" s="225" t="s">
        <v>142</v>
      </c>
      <c r="AU1017" s="225" t="s">
        <v>91</v>
      </c>
      <c r="AY1017" s="18" t="s">
        <v>139</v>
      </c>
      <c r="BE1017" s="226">
        <f>IF(N1017="základní",J1017,0)</f>
        <v>0</v>
      </c>
      <c r="BF1017" s="226">
        <f>IF(N1017="snížená",J1017,0)</f>
        <v>0</v>
      </c>
      <c r="BG1017" s="226">
        <f>IF(N1017="zákl. přenesená",J1017,0)</f>
        <v>0</v>
      </c>
      <c r="BH1017" s="226">
        <f>IF(N1017="sníž. přenesená",J1017,0)</f>
        <v>0</v>
      </c>
      <c r="BI1017" s="226">
        <f>IF(N1017="nulová",J1017,0)</f>
        <v>0</v>
      </c>
      <c r="BJ1017" s="18" t="s">
        <v>89</v>
      </c>
      <c r="BK1017" s="226">
        <f>ROUND(I1017*H1017,2)</f>
        <v>0</v>
      </c>
      <c r="BL1017" s="18" t="s">
        <v>236</v>
      </c>
      <c r="BM1017" s="225" t="s">
        <v>1447</v>
      </c>
    </row>
    <row r="1018" s="2" customFormat="1">
      <c r="A1018" s="40"/>
      <c r="B1018" s="41"/>
      <c r="C1018" s="42"/>
      <c r="D1018" s="227" t="s">
        <v>148</v>
      </c>
      <c r="E1018" s="42"/>
      <c r="F1018" s="228" t="s">
        <v>1448</v>
      </c>
      <c r="G1018" s="42"/>
      <c r="H1018" s="42"/>
      <c r="I1018" s="229"/>
      <c r="J1018" s="42"/>
      <c r="K1018" s="42"/>
      <c r="L1018" s="46"/>
      <c r="M1018" s="230"/>
      <c r="N1018" s="231"/>
      <c r="O1018" s="86"/>
      <c r="P1018" s="86"/>
      <c r="Q1018" s="86"/>
      <c r="R1018" s="86"/>
      <c r="S1018" s="86"/>
      <c r="T1018" s="87"/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T1018" s="18" t="s">
        <v>148</v>
      </c>
      <c r="AU1018" s="18" t="s">
        <v>91</v>
      </c>
    </row>
    <row r="1019" s="13" customFormat="1">
      <c r="A1019" s="13"/>
      <c r="B1019" s="232"/>
      <c r="C1019" s="233"/>
      <c r="D1019" s="234" t="s">
        <v>150</v>
      </c>
      <c r="E1019" s="235" t="s">
        <v>44</v>
      </c>
      <c r="F1019" s="236" t="s">
        <v>1111</v>
      </c>
      <c r="G1019" s="233"/>
      <c r="H1019" s="237">
        <v>30.481999999999999</v>
      </c>
      <c r="I1019" s="238"/>
      <c r="J1019" s="233"/>
      <c r="K1019" s="233"/>
      <c r="L1019" s="239"/>
      <c r="M1019" s="240"/>
      <c r="N1019" s="241"/>
      <c r="O1019" s="241"/>
      <c r="P1019" s="241"/>
      <c r="Q1019" s="241"/>
      <c r="R1019" s="241"/>
      <c r="S1019" s="241"/>
      <c r="T1019" s="242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3" t="s">
        <v>150</v>
      </c>
      <c r="AU1019" s="243" t="s">
        <v>91</v>
      </c>
      <c r="AV1019" s="13" t="s">
        <v>91</v>
      </c>
      <c r="AW1019" s="13" t="s">
        <v>42</v>
      </c>
      <c r="AX1019" s="13" t="s">
        <v>89</v>
      </c>
      <c r="AY1019" s="243" t="s">
        <v>139</v>
      </c>
    </row>
    <row r="1020" s="2" customFormat="1" ht="16.5" customHeight="1">
      <c r="A1020" s="40"/>
      <c r="B1020" s="41"/>
      <c r="C1020" s="244" t="s">
        <v>1449</v>
      </c>
      <c r="D1020" s="244" t="s">
        <v>152</v>
      </c>
      <c r="E1020" s="245" t="s">
        <v>1450</v>
      </c>
      <c r="F1020" s="246" t="s">
        <v>1451</v>
      </c>
      <c r="G1020" s="247" t="s">
        <v>197</v>
      </c>
      <c r="H1020" s="248">
        <v>67.060000000000002</v>
      </c>
      <c r="I1020" s="249"/>
      <c r="J1020" s="250">
        <f>ROUND(I1020*H1020,2)</f>
        <v>0</v>
      </c>
      <c r="K1020" s="251"/>
      <c r="L1020" s="252"/>
      <c r="M1020" s="253" t="s">
        <v>44</v>
      </c>
      <c r="N1020" s="254" t="s">
        <v>53</v>
      </c>
      <c r="O1020" s="86"/>
      <c r="P1020" s="223">
        <f>O1020*H1020</f>
        <v>0</v>
      </c>
      <c r="Q1020" s="223">
        <v>2.0000000000000002E-05</v>
      </c>
      <c r="R1020" s="223">
        <f>Q1020*H1020</f>
        <v>0.0013412000000000001</v>
      </c>
      <c r="S1020" s="223">
        <v>0</v>
      </c>
      <c r="T1020" s="224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25" t="s">
        <v>332</v>
      </c>
      <c r="AT1020" s="225" t="s">
        <v>152</v>
      </c>
      <c r="AU1020" s="225" t="s">
        <v>91</v>
      </c>
      <c r="AY1020" s="18" t="s">
        <v>139</v>
      </c>
      <c r="BE1020" s="226">
        <f>IF(N1020="základní",J1020,0)</f>
        <v>0</v>
      </c>
      <c r="BF1020" s="226">
        <f>IF(N1020="snížená",J1020,0)</f>
        <v>0</v>
      </c>
      <c r="BG1020" s="226">
        <f>IF(N1020="zákl. přenesená",J1020,0)</f>
        <v>0</v>
      </c>
      <c r="BH1020" s="226">
        <f>IF(N1020="sníž. přenesená",J1020,0)</f>
        <v>0</v>
      </c>
      <c r="BI1020" s="226">
        <f>IF(N1020="nulová",J1020,0)</f>
        <v>0</v>
      </c>
      <c r="BJ1020" s="18" t="s">
        <v>89</v>
      </c>
      <c r="BK1020" s="226">
        <f>ROUND(I1020*H1020,2)</f>
        <v>0</v>
      </c>
      <c r="BL1020" s="18" t="s">
        <v>236</v>
      </c>
      <c r="BM1020" s="225" t="s">
        <v>1452</v>
      </c>
    </row>
    <row r="1021" s="13" customFormat="1">
      <c r="A1021" s="13"/>
      <c r="B1021" s="232"/>
      <c r="C1021" s="233"/>
      <c r="D1021" s="234" t="s">
        <v>150</v>
      </c>
      <c r="E1021" s="235" t="s">
        <v>44</v>
      </c>
      <c r="F1021" s="236" t="s">
        <v>1453</v>
      </c>
      <c r="G1021" s="233"/>
      <c r="H1021" s="237">
        <v>60.963999999999999</v>
      </c>
      <c r="I1021" s="238"/>
      <c r="J1021" s="233"/>
      <c r="K1021" s="233"/>
      <c r="L1021" s="239"/>
      <c r="M1021" s="240"/>
      <c r="N1021" s="241"/>
      <c r="O1021" s="241"/>
      <c r="P1021" s="241"/>
      <c r="Q1021" s="241"/>
      <c r="R1021" s="241"/>
      <c r="S1021" s="241"/>
      <c r="T1021" s="242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3" t="s">
        <v>150</v>
      </c>
      <c r="AU1021" s="243" t="s">
        <v>91</v>
      </c>
      <c r="AV1021" s="13" t="s">
        <v>91</v>
      </c>
      <c r="AW1021" s="13" t="s">
        <v>42</v>
      </c>
      <c r="AX1021" s="13" t="s">
        <v>89</v>
      </c>
      <c r="AY1021" s="243" t="s">
        <v>139</v>
      </c>
    </row>
    <row r="1022" s="13" customFormat="1">
      <c r="A1022" s="13"/>
      <c r="B1022" s="232"/>
      <c r="C1022" s="233"/>
      <c r="D1022" s="234" t="s">
        <v>150</v>
      </c>
      <c r="E1022" s="233"/>
      <c r="F1022" s="236" t="s">
        <v>1454</v>
      </c>
      <c r="G1022" s="233"/>
      <c r="H1022" s="237">
        <v>67.060000000000002</v>
      </c>
      <c r="I1022" s="238"/>
      <c r="J1022" s="233"/>
      <c r="K1022" s="233"/>
      <c r="L1022" s="239"/>
      <c r="M1022" s="240"/>
      <c r="N1022" s="241"/>
      <c r="O1022" s="241"/>
      <c r="P1022" s="241"/>
      <c r="Q1022" s="241"/>
      <c r="R1022" s="241"/>
      <c r="S1022" s="241"/>
      <c r="T1022" s="242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3" t="s">
        <v>150</v>
      </c>
      <c r="AU1022" s="243" t="s">
        <v>91</v>
      </c>
      <c r="AV1022" s="13" t="s">
        <v>91</v>
      </c>
      <c r="AW1022" s="13" t="s">
        <v>4</v>
      </c>
      <c r="AX1022" s="13" t="s">
        <v>89</v>
      </c>
      <c r="AY1022" s="243" t="s">
        <v>139</v>
      </c>
    </row>
    <row r="1023" s="2" customFormat="1" ht="33" customHeight="1">
      <c r="A1023" s="40"/>
      <c r="B1023" s="41"/>
      <c r="C1023" s="213" t="s">
        <v>1455</v>
      </c>
      <c r="D1023" s="213" t="s">
        <v>142</v>
      </c>
      <c r="E1023" s="214" t="s">
        <v>1456</v>
      </c>
      <c r="F1023" s="215" t="s">
        <v>1457</v>
      </c>
      <c r="G1023" s="216" t="s">
        <v>161</v>
      </c>
      <c r="H1023" s="217">
        <v>641.70799999999997</v>
      </c>
      <c r="I1023" s="218"/>
      <c r="J1023" s="219">
        <f>ROUND(I1023*H1023,2)</f>
        <v>0</v>
      </c>
      <c r="K1023" s="220"/>
      <c r="L1023" s="46"/>
      <c r="M1023" s="221" t="s">
        <v>44</v>
      </c>
      <c r="N1023" s="222" t="s">
        <v>53</v>
      </c>
      <c r="O1023" s="86"/>
      <c r="P1023" s="223">
        <f>O1023*H1023</f>
        <v>0</v>
      </c>
      <c r="Q1023" s="223">
        <v>4.0000000000000003E-05</v>
      </c>
      <c r="R1023" s="223">
        <f>Q1023*H1023</f>
        <v>0.025668320000000001</v>
      </c>
      <c r="S1023" s="223">
        <v>0</v>
      </c>
      <c r="T1023" s="224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25" t="s">
        <v>236</v>
      </c>
      <c r="AT1023" s="225" t="s">
        <v>142</v>
      </c>
      <c r="AU1023" s="225" t="s">
        <v>91</v>
      </c>
      <c r="AY1023" s="18" t="s">
        <v>139</v>
      </c>
      <c r="BE1023" s="226">
        <f>IF(N1023="základní",J1023,0)</f>
        <v>0</v>
      </c>
      <c r="BF1023" s="226">
        <f>IF(N1023="snížená",J1023,0)</f>
        <v>0</v>
      </c>
      <c r="BG1023" s="226">
        <f>IF(N1023="zákl. přenesená",J1023,0)</f>
        <v>0</v>
      </c>
      <c r="BH1023" s="226">
        <f>IF(N1023="sníž. přenesená",J1023,0)</f>
        <v>0</v>
      </c>
      <c r="BI1023" s="226">
        <f>IF(N1023="nulová",J1023,0)</f>
        <v>0</v>
      </c>
      <c r="BJ1023" s="18" t="s">
        <v>89</v>
      </c>
      <c r="BK1023" s="226">
        <f>ROUND(I1023*H1023,2)</f>
        <v>0</v>
      </c>
      <c r="BL1023" s="18" t="s">
        <v>236</v>
      </c>
      <c r="BM1023" s="225" t="s">
        <v>1458</v>
      </c>
    </row>
    <row r="1024" s="2" customFormat="1">
      <c r="A1024" s="40"/>
      <c r="B1024" s="41"/>
      <c r="C1024" s="42"/>
      <c r="D1024" s="227" t="s">
        <v>148</v>
      </c>
      <c r="E1024" s="42"/>
      <c r="F1024" s="228" t="s">
        <v>1459</v>
      </c>
      <c r="G1024" s="42"/>
      <c r="H1024" s="42"/>
      <c r="I1024" s="229"/>
      <c r="J1024" s="42"/>
      <c r="K1024" s="42"/>
      <c r="L1024" s="46"/>
      <c r="M1024" s="230"/>
      <c r="N1024" s="231"/>
      <c r="O1024" s="86"/>
      <c r="P1024" s="86"/>
      <c r="Q1024" s="86"/>
      <c r="R1024" s="86"/>
      <c r="S1024" s="86"/>
      <c r="T1024" s="87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8" t="s">
        <v>148</v>
      </c>
      <c r="AU1024" s="18" t="s">
        <v>91</v>
      </c>
    </row>
    <row r="1025" s="13" customFormat="1">
      <c r="A1025" s="13"/>
      <c r="B1025" s="232"/>
      <c r="C1025" s="233"/>
      <c r="D1025" s="234" t="s">
        <v>150</v>
      </c>
      <c r="E1025" s="235" t="s">
        <v>44</v>
      </c>
      <c r="F1025" s="236" t="s">
        <v>753</v>
      </c>
      <c r="G1025" s="233"/>
      <c r="H1025" s="237">
        <v>331.20800000000003</v>
      </c>
      <c r="I1025" s="238"/>
      <c r="J1025" s="233"/>
      <c r="K1025" s="233"/>
      <c r="L1025" s="239"/>
      <c r="M1025" s="240"/>
      <c r="N1025" s="241"/>
      <c r="O1025" s="241"/>
      <c r="P1025" s="241"/>
      <c r="Q1025" s="241"/>
      <c r="R1025" s="241"/>
      <c r="S1025" s="241"/>
      <c r="T1025" s="242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3" t="s">
        <v>150</v>
      </c>
      <c r="AU1025" s="243" t="s">
        <v>91</v>
      </c>
      <c r="AV1025" s="13" t="s">
        <v>91</v>
      </c>
      <c r="AW1025" s="13" t="s">
        <v>42</v>
      </c>
      <c r="AX1025" s="13" t="s">
        <v>82</v>
      </c>
      <c r="AY1025" s="243" t="s">
        <v>139</v>
      </c>
    </row>
    <row r="1026" s="13" customFormat="1">
      <c r="A1026" s="13"/>
      <c r="B1026" s="232"/>
      <c r="C1026" s="233"/>
      <c r="D1026" s="234" t="s">
        <v>150</v>
      </c>
      <c r="E1026" s="235" t="s">
        <v>44</v>
      </c>
      <c r="F1026" s="236" t="s">
        <v>754</v>
      </c>
      <c r="G1026" s="233"/>
      <c r="H1026" s="237">
        <v>272.916</v>
      </c>
      <c r="I1026" s="238"/>
      <c r="J1026" s="233"/>
      <c r="K1026" s="233"/>
      <c r="L1026" s="239"/>
      <c r="M1026" s="240"/>
      <c r="N1026" s="241"/>
      <c r="O1026" s="241"/>
      <c r="P1026" s="241"/>
      <c r="Q1026" s="241"/>
      <c r="R1026" s="241"/>
      <c r="S1026" s="241"/>
      <c r="T1026" s="24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3" t="s">
        <v>150</v>
      </c>
      <c r="AU1026" s="243" t="s">
        <v>91</v>
      </c>
      <c r="AV1026" s="13" t="s">
        <v>91</v>
      </c>
      <c r="AW1026" s="13" t="s">
        <v>42</v>
      </c>
      <c r="AX1026" s="13" t="s">
        <v>82</v>
      </c>
      <c r="AY1026" s="243" t="s">
        <v>139</v>
      </c>
    </row>
    <row r="1027" s="13" customFormat="1">
      <c r="A1027" s="13"/>
      <c r="B1027" s="232"/>
      <c r="C1027" s="233"/>
      <c r="D1027" s="234" t="s">
        <v>150</v>
      </c>
      <c r="E1027" s="235" t="s">
        <v>44</v>
      </c>
      <c r="F1027" s="236" t="s">
        <v>1460</v>
      </c>
      <c r="G1027" s="233"/>
      <c r="H1027" s="237">
        <v>37.584000000000003</v>
      </c>
      <c r="I1027" s="238"/>
      <c r="J1027" s="233"/>
      <c r="K1027" s="233"/>
      <c r="L1027" s="239"/>
      <c r="M1027" s="240"/>
      <c r="N1027" s="241"/>
      <c r="O1027" s="241"/>
      <c r="P1027" s="241"/>
      <c r="Q1027" s="241"/>
      <c r="R1027" s="241"/>
      <c r="S1027" s="241"/>
      <c r="T1027" s="242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3" t="s">
        <v>150</v>
      </c>
      <c r="AU1027" s="243" t="s">
        <v>91</v>
      </c>
      <c r="AV1027" s="13" t="s">
        <v>91</v>
      </c>
      <c r="AW1027" s="13" t="s">
        <v>42</v>
      </c>
      <c r="AX1027" s="13" t="s">
        <v>82</v>
      </c>
      <c r="AY1027" s="243" t="s">
        <v>139</v>
      </c>
    </row>
    <row r="1028" s="14" customFormat="1">
      <c r="A1028" s="14"/>
      <c r="B1028" s="255"/>
      <c r="C1028" s="256"/>
      <c r="D1028" s="234" t="s">
        <v>150</v>
      </c>
      <c r="E1028" s="257" t="s">
        <v>44</v>
      </c>
      <c r="F1028" s="258" t="s">
        <v>167</v>
      </c>
      <c r="G1028" s="256"/>
      <c r="H1028" s="259">
        <v>641.70799999999997</v>
      </c>
      <c r="I1028" s="260"/>
      <c r="J1028" s="256"/>
      <c r="K1028" s="256"/>
      <c r="L1028" s="261"/>
      <c r="M1028" s="262"/>
      <c r="N1028" s="263"/>
      <c r="O1028" s="263"/>
      <c r="P1028" s="263"/>
      <c r="Q1028" s="263"/>
      <c r="R1028" s="263"/>
      <c r="S1028" s="263"/>
      <c r="T1028" s="264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65" t="s">
        <v>150</v>
      </c>
      <c r="AU1028" s="265" t="s">
        <v>91</v>
      </c>
      <c r="AV1028" s="14" t="s">
        <v>146</v>
      </c>
      <c r="AW1028" s="14" t="s">
        <v>42</v>
      </c>
      <c r="AX1028" s="14" t="s">
        <v>89</v>
      </c>
      <c r="AY1028" s="265" t="s">
        <v>139</v>
      </c>
    </row>
    <row r="1029" s="2" customFormat="1" ht="33" customHeight="1">
      <c r="A1029" s="40"/>
      <c r="B1029" s="41"/>
      <c r="C1029" s="213" t="s">
        <v>1461</v>
      </c>
      <c r="D1029" s="213" t="s">
        <v>142</v>
      </c>
      <c r="E1029" s="214" t="s">
        <v>1462</v>
      </c>
      <c r="F1029" s="215" t="s">
        <v>1463</v>
      </c>
      <c r="G1029" s="216" t="s">
        <v>161</v>
      </c>
      <c r="H1029" s="217">
        <v>7.9349999999999996</v>
      </c>
      <c r="I1029" s="218"/>
      <c r="J1029" s="219">
        <f>ROUND(I1029*H1029,2)</f>
        <v>0</v>
      </c>
      <c r="K1029" s="220"/>
      <c r="L1029" s="46"/>
      <c r="M1029" s="221" t="s">
        <v>44</v>
      </c>
      <c r="N1029" s="222" t="s">
        <v>53</v>
      </c>
      <c r="O1029" s="86"/>
      <c r="P1029" s="223">
        <f>O1029*H1029</f>
        <v>0</v>
      </c>
      <c r="Q1029" s="223">
        <v>0.00012</v>
      </c>
      <c r="R1029" s="223">
        <f>Q1029*H1029</f>
        <v>0.00095219999999999994</v>
      </c>
      <c r="S1029" s="223">
        <v>0</v>
      </c>
      <c r="T1029" s="224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25" t="s">
        <v>236</v>
      </c>
      <c r="AT1029" s="225" t="s">
        <v>142</v>
      </c>
      <c r="AU1029" s="225" t="s">
        <v>91</v>
      </c>
      <c r="AY1029" s="18" t="s">
        <v>139</v>
      </c>
      <c r="BE1029" s="226">
        <f>IF(N1029="základní",J1029,0)</f>
        <v>0</v>
      </c>
      <c r="BF1029" s="226">
        <f>IF(N1029="snížená",J1029,0)</f>
        <v>0</v>
      </c>
      <c r="BG1029" s="226">
        <f>IF(N1029="zákl. přenesená",J1029,0)</f>
        <v>0</v>
      </c>
      <c r="BH1029" s="226">
        <f>IF(N1029="sníž. přenesená",J1029,0)</f>
        <v>0</v>
      </c>
      <c r="BI1029" s="226">
        <f>IF(N1029="nulová",J1029,0)</f>
        <v>0</v>
      </c>
      <c r="BJ1029" s="18" t="s">
        <v>89</v>
      </c>
      <c r="BK1029" s="226">
        <f>ROUND(I1029*H1029,2)</f>
        <v>0</v>
      </c>
      <c r="BL1029" s="18" t="s">
        <v>236</v>
      </c>
      <c r="BM1029" s="225" t="s">
        <v>1464</v>
      </c>
    </row>
    <row r="1030" s="2" customFormat="1">
      <c r="A1030" s="40"/>
      <c r="B1030" s="41"/>
      <c r="C1030" s="42"/>
      <c r="D1030" s="227" t="s">
        <v>148</v>
      </c>
      <c r="E1030" s="42"/>
      <c r="F1030" s="228" t="s">
        <v>1465</v>
      </c>
      <c r="G1030" s="42"/>
      <c r="H1030" s="42"/>
      <c r="I1030" s="229"/>
      <c r="J1030" s="42"/>
      <c r="K1030" s="42"/>
      <c r="L1030" s="46"/>
      <c r="M1030" s="230"/>
      <c r="N1030" s="231"/>
      <c r="O1030" s="86"/>
      <c r="P1030" s="86"/>
      <c r="Q1030" s="86"/>
      <c r="R1030" s="86"/>
      <c r="S1030" s="86"/>
      <c r="T1030" s="87"/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T1030" s="18" t="s">
        <v>148</v>
      </c>
      <c r="AU1030" s="18" t="s">
        <v>91</v>
      </c>
    </row>
    <row r="1031" s="13" customFormat="1">
      <c r="A1031" s="13"/>
      <c r="B1031" s="232"/>
      <c r="C1031" s="233"/>
      <c r="D1031" s="234" t="s">
        <v>150</v>
      </c>
      <c r="E1031" s="235" t="s">
        <v>44</v>
      </c>
      <c r="F1031" s="236" t="s">
        <v>1466</v>
      </c>
      <c r="G1031" s="233"/>
      <c r="H1031" s="237">
        <v>7.9349999999999996</v>
      </c>
      <c r="I1031" s="238"/>
      <c r="J1031" s="233"/>
      <c r="K1031" s="233"/>
      <c r="L1031" s="239"/>
      <c r="M1031" s="240"/>
      <c r="N1031" s="241"/>
      <c r="O1031" s="241"/>
      <c r="P1031" s="241"/>
      <c r="Q1031" s="241"/>
      <c r="R1031" s="241"/>
      <c r="S1031" s="241"/>
      <c r="T1031" s="242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3" t="s">
        <v>150</v>
      </c>
      <c r="AU1031" s="243" t="s">
        <v>91</v>
      </c>
      <c r="AV1031" s="13" t="s">
        <v>91</v>
      </c>
      <c r="AW1031" s="13" t="s">
        <v>42</v>
      </c>
      <c r="AX1031" s="13" t="s">
        <v>89</v>
      </c>
      <c r="AY1031" s="243" t="s">
        <v>139</v>
      </c>
    </row>
    <row r="1032" s="2" customFormat="1" ht="24.15" customHeight="1">
      <c r="A1032" s="40"/>
      <c r="B1032" s="41"/>
      <c r="C1032" s="213" t="s">
        <v>1467</v>
      </c>
      <c r="D1032" s="213" t="s">
        <v>142</v>
      </c>
      <c r="E1032" s="214" t="s">
        <v>1468</v>
      </c>
      <c r="F1032" s="215" t="s">
        <v>1469</v>
      </c>
      <c r="G1032" s="216" t="s">
        <v>547</v>
      </c>
      <c r="H1032" s="217">
        <v>5</v>
      </c>
      <c r="I1032" s="218"/>
      <c r="J1032" s="219">
        <f>ROUND(I1032*H1032,2)</f>
        <v>0</v>
      </c>
      <c r="K1032" s="220"/>
      <c r="L1032" s="46"/>
      <c r="M1032" s="221" t="s">
        <v>44</v>
      </c>
      <c r="N1032" s="222" t="s">
        <v>53</v>
      </c>
      <c r="O1032" s="86"/>
      <c r="P1032" s="223">
        <f>O1032*H1032</f>
        <v>0</v>
      </c>
      <c r="Q1032" s="223">
        <v>0</v>
      </c>
      <c r="R1032" s="223">
        <f>Q1032*H1032</f>
        <v>0</v>
      </c>
      <c r="S1032" s="223">
        <v>0</v>
      </c>
      <c r="T1032" s="224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25" t="s">
        <v>236</v>
      </c>
      <c r="AT1032" s="225" t="s">
        <v>142</v>
      </c>
      <c r="AU1032" s="225" t="s">
        <v>91</v>
      </c>
      <c r="AY1032" s="18" t="s">
        <v>139</v>
      </c>
      <c r="BE1032" s="226">
        <f>IF(N1032="základní",J1032,0)</f>
        <v>0</v>
      </c>
      <c r="BF1032" s="226">
        <f>IF(N1032="snížená",J1032,0)</f>
        <v>0</v>
      </c>
      <c r="BG1032" s="226">
        <f>IF(N1032="zákl. přenesená",J1032,0)</f>
        <v>0</v>
      </c>
      <c r="BH1032" s="226">
        <f>IF(N1032="sníž. přenesená",J1032,0)</f>
        <v>0</v>
      </c>
      <c r="BI1032" s="226">
        <f>IF(N1032="nulová",J1032,0)</f>
        <v>0</v>
      </c>
      <c r="BJ1032" s="18" t="s">
        <v>89</v>
      </c>
      <c r="BK1032" s="226">
        <f>ROUND(I1032*H1032,2)</f>
        <v>0</v>
      </c>
      <c r="BL1032" s="18" t="s">
        <v>236</v>
      </c>
      <c r="BM1032" s="225" t="s">
        <v>1470</v>
      </c>
    </row>
    <row r="1033" s="2" customFormat="1">
      <c r="A1033" s="40"/>
      <c r="B1033" s="41"/>
      <c r="C1033" s="42"/>
      <c r="D1033" s="227" t="s">
        <v>148</v>
      </c>
      <c r="E1033" s="42"/>
      <c r="F1033" s="228" t="s">
        <v>1471</v>
      </c>
      <c r="G1033" s="42"/>
      <c r="H1033" s="42"/>
      <c r="I1033" s="229"/>
      <c r="J1033" s="42"/>
      <c r="K1033" s="42"/>
      <c r="L1033" s="46"/>
      <c r="M1033" s="230"/>
      <c r="N1033" s="231"/>
      <c r="O1033" s="86"/>
      <c r="P1033" s="86"/>
      <c r="Q1033" s="86"/>
      <c r="R1033" s="86"/>
      <c r="S1033" s="86"/>
      <c r="T1033" s="87"/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T1033" s="18" t="s">
        <v>148</v>
      </c>
      <c r="AU1033" s="18" t="s">
        <v>91</v>
      </c>
    </row>
    <row r="1034" s="13" customFormat="1">
      <c r="A1034" s="13"/>
      <c r="B1034" s="232"/>
      <c r="C1034" s="233"/>
      <c r="D1034" s="234" t="s">
        <v>150</v>
      </c>
      <c r="E1034" s="235" t="s">
        <v>44</v>
      </c>
      <c r="F1034" s="236" t="s">
        <v>1044</v>
      </c>
      <c r="G1034" s="233"/>
      <c r="H1034" s="237">
        <v>1</v>
      </c>
      <c r="I1034" s="238"/>
      <c r="J1034" s="233"/>
      <c r="K1034" s="233"/>
      <c r="L1034" s="239"/>
      <c r="M1034" s="240"/>
      <c r="N1034" s="241"/>
      <c r="O1034" s="241"/>
      <c r="P1034" s="241"/>
      <c r="Q1034" s="241"/>
      <c r="R1034" s="241"/>
      <c r="S1034" s="241"/>
      <c r="T1034" s="242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3" t="s">
        <v>150</v>
      </c>
      <c r="AU1034" s="243" t="s">
        <v>91</v>
      </c>
      <c r="AV1034" s="13" t="s">
        <v>91</v>
      </c>
      <c r="AW1034" s="13" t="s">
        <v>42</v>
      </c>
      <c r="AX1034" s="13" t="s">
        <v>82</v>
      </c>
      <c r="AY1034" s="243" t="s">
        <v>139</v>
      </c>
    </row>
    <row r="1035" s="13" customFormat="1">
      <c r="A1035" s="13"/>
      <c r="B1035" s="232"/>
      <c r="C1035" s="233"/>
      <c r="D1035" s="234" t="s">
        <v>150</v>
      </c>
      <c r="E1035" s="235" t="s">
        <v>44</v>
      </c>
      <c r="F1035" s="236" t="s">
        <v>1045</v>
      </c>
      <c r="G1035" s="233"/>
      <c r="H1035" s="237">
        <v>4</v>
      </c>
      <c r="I1035" s="238"/>
      <c r="J1035" s="233"/>
      <c r="K1035" s="233"/>
      <c r="L1035" s="239"/>
      <c r="M1035" s="240"/>
      <c r="N1035" s="241"/>
      <c r="O1035" s="241"/>
      <c r="P1035" s="241"/>
      <c r="Q1035" s="241"/>
      <c r="R1035" s="241"/>
      <c r="S1035" s="241"/>
      <c r="T1035" s="242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3" t="s">
        <v>150</v>
      </c>
      <c r="AU1035" s="243" t="s">
        <v>91</v>
      </c>
      <c r="AV1035" s="13" t="s">
        <v>91</v>
      </c>
      <c r="AW1035" s="13" t="s">
        <v>42</v>
      </c>
      <c r="AX1035" s="13" t="s">
        <v>82</v>
      </c>
      <c r="AY1035" s="243" t="s">
        <v>139</v>
      </c>
    </row>
    <row r="1036" s="14" customFormat="1">
      <c r="A1036" s="14"/>
      <c r="B1036" s="255"/>
      <c r="C1036" s="256"/>
      <c r="D1036" s="234" t="s">
        <v>150</v>
      </c>
      <c r="E1036" s="257" t="s">
        <v>44</v>
      </c>
      <c r="F1036" s="258" t="s">
        <v>167</v>
      </c>
      <c r="G1036" s="256"/>
      <c r="H1036" s="259">
        <v>5</v>
      </c>
      <c r="I1036" s="260"/>
      <c r="J1036" s="256"/>
      <c r="K1036" s="256"/>
      <c r="L1036" s="261"/>
      <c r="M1036" s="262"/>
      <c r="N1036" s="263"/>
      <c r="O1036" s="263"/>
      <c r="P1036" s="263"/>
      <c r="Q1036" s="263"/>
      <c r="R1036" s="263"/>
      <c r="S1036" s="263"/>
      <c r="T1036" s="264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5" t="s">
        <v>150</v>
      </c>
      <c r="AU1036" s="265" t="s">
        <v>91</v>
      </c>
      <c r="AV1036" s="14" t="s">
        <v>146</v>
      </c>
      <c r="AW1036" s="14" t="s">
        <v>42</v>
      </c>
      <c r="AX1036" s="14" t="s">
        <v>89</v>
      </c>
      <c r="AY1036" s="265" t="s">
        <v>139</v>
      </c>
    </row>
    <row r="1037" s="2" customFormat="1" ht="24.15" customHeight="1">
      <c r="A1037" s="40"/>
      <c r="B1037" s="41"/>
      <c r="C1037" s="244" t="s">
        <v>1472</v>
      </c>
      <c r="D1037" s="244" t="s">
        <v>152</v>
      </c>
      <c r="E1037" s="245" t="s">
        <v>1473</v>
      </c>
      <c r="F1037" s="246" t="s">
        <v>1474</v>
      </c>
      <c r="G1037" s="247" t="s">
        <v>547</v>
      </c>
      <c r="H1037" s="248">
        <v>5</v>
      </c>
      <c r="I1037" s="249"/>
      <c r="J1037" s="250">
        <f>ROUND(I1037*H1037,2)</f>
        <v>0</v>
      </c>
      <c r="K1037" s="251"/>
      <c r="L1037" s="252"/>
      <c r="M1037" s="253" t="s">
        <v>44</v>
      </c>
      <c r="N1037" s="254" t="s">
        <v>53</v>
      </c>
      <c r="O1037" s="86"/>
      <c r="P1037" s="223">
        <f>O1037*H1037</f>
        <v>0</v>
      </c>
      <c r="Q1037" s="223">
        <v>0.0011999999999999999</v>
      </c>
      <c r="R1037" s="223">
        <f>Q1037*H1037</f>
        <v>0.0059999999999999993</v>
      </c>
      <c r="S1037" s="223">
        <v>0</v>
      </c>
      <c r="T1037" s="224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25" t="s">
        <v>332</v>
      </c>
      <c r="AT1037" s="225" t="s">
        <v>152</v>
      </c>
      <c r="AU1037" s="225" t="s">
        <v>91</v>
      </c>
      <c r="AY1037" s="18" t="s">
        <v>139</v>
      </c>
      <c r="BE1037" s="226">
        <f>IF(N1037="základní",J1037,0)</f>
        <v>0</v>
      </c>
      <c r="BF1037" s="226">
        <f>IF(N1037="snížená",J1037,0)</f>
        <v>0</v>
      </c>
      <c r="BG1037" s="226">
        <f>IF(N1037="zákl. přenesená",J1037,0)</f>
        <v>0</v>
      </c>
      <c r="BH1037" s="226">
        <f>IF(N1037="sníž. přenesená",J1037,0)</f>
        <v>0</v>
      </c>
      <c r="BI1037" s="226">
        <f>IF(N1037="nulová",J1037,0)</f>
        <v>0</v>
      </c>
      <c r="BJ1037" s="18" t="s">
        <v>89</v>
      </c>
      <c r="BK1037" s="226">
        <f>ROUND(I1037*H1037,2)</f>
        <v>0</v>
      </c>
      <c r="BL1037" s="18" t="s">
        <v>236</v>
      </c>
      <c r="BM1037" s="225" t="s">
        <v>1475</v>
      </c>
    </row>
    <row r="1038" s="13" customFormat="1">
      <c r="A1038" s="13"/>
      <c r="B1038" s="232"/>
      <c r="C1038" s="233"/>
      <c r="D1038" s="234" t="s">
        <v>150</v>
      </c>
      <c r="E1038" s="235" t="s">
        <v>44</v>
      </c>
      <c r="F1038" s="236" t="s">
        <v>1044</v>
      </c>
      <c r="G1038" s="233"/>
      <c r="H1038" s="237">
        <v>1</v>
      </c>
      <c r="I1038" s="238"/>
      <c r="J1038" s="233"/>
      <c r="K1038" s="233"/>
      <c r="L1038" s="239"/>
      <c r="M1038" s="240"/>
      <c r="N1038" s="241"/>
      <c r="O1038" s="241"/>
      <c r="P1038" s="241"/>
      <c r="Q1038" s="241"/>
      <c r="R1038" s="241"/>
      <c r="S1038" s="241"/>
      <c r="T1038" s="242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3" t="s">
        <v>150</v>
      </c>
      <c r="AU1038" s="243" t="s">
        <v>91</v>
      </c>
      <c r="AV1038" s="13" t="s">
        <v>91</v>
      </c>
      <c r="AW1038" s="13" t="s">
        <v>42</v>
      </c>
      <c r="AX1038" s="13" t="s">
        <v>82</v>
      </c>
      <c r="AY1038" s="243" t="s">
        <v>139</v>
      </c>
    </row>
    <row r="1039" s="13" customFormat="1">
      <c r="A1039" s="13"/>
      <c r="B1039" s="232"/>
      <c r="C1039" s="233"/>
      <c r="D1039" s="234" t="s">
        <v>150</v>
      </c>
      <c r="E1039" s="235" t="s">
        <v>44</v>
      </c>
      <c r="F1039" s="236" t="s">
        <v>1045</v>
      </c>
      <c r="G1039" s="233"/>
      <c r="H1039" s="237">
        <v>4</v>
      </c>
      <c r="I1039" s="238"/>
      <c r="J1039" s="233"/>
      <c r="K1039" s="233"/>
      <c r="L1039" s="239"/>
      <c r="M1039" s="240"/>
      <c r="N1039" s="241"/>
      <c r="O1039" s="241"/>
      <c r="P1039" s="241"/>
      <c r="Q1039" s="241"/>
      <c r="R1039" s="241"/>
      <c r="S1039" s="241"/>
      <c r="T1039" s="242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3" t="s">
        <v>150</v>
      </c>
      <c r="AU1039" s="243" t="s">
        <v>91</v>
      </c>
      <c r="AV1039" s="13" t="s">
        <v>91</v>
      </c>
      <c r="AW1039" s="13" t="s">
        <v>42</v>
      </c>
      <c r="AX1039" s="13" t="s">
        <v>82</v>
      </c>
      <c r="AY1039" s="243" t="s">
        <v>139</v>
      </c>
    </row>
    <row r="1040" s="14" customFormat="1">
      <c r="A1040" s="14"/>
      <c r="B1040" s="255"/>
      <c r="C1040" s="256"/>
      <c r="D1040" s="234" t="s">
        <v>150</v>
      </c>
      <c r="E1040" s="257" t="s">
        <v>44</v>
      </c>
      <c r="F1040" s="258" t="s">
        <v>167</v>
      </c>
      <c r="G1040" s="256"/>
      <c r="H1040" s="259">
        <v>5</v>
      </c>
      <c r="I1040" s="260"/>
      <c r="J1040" s="256"/>
      <c r="K1040" s="256"/>
      <c r="L1040" s="261"/>
      <c r="M1040" s="262"/>
      <c r="N1040" s="263"/>
      <c r="O1040" s="263"/>
      <c r="P1040" s="263"/>
      <c r="Q1040" s="263"/>
      <c r="R1040" s="263"/>
      <c r="S1040" s="263"/>
      <c r="T1040" s="264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65" t="s">
        <v>150</v>
      </c>
      <c r="AU1040" s="265" t="s">
        <v>91</v>
      </c>
      <c r="AV1040" s="14" t="s">
        <v>146</v>
      </c>
      <c r="AW1040" s="14" t="s">
        <v>42</v>
      </c>
      <c r="AX1040" s="14" t="s">
        <v>89</v>
      </c>
      <c r="AY1040" s="265" t="s">
        <v>139</v>
      </c>
    </row>
    <row r="1041" s="2" customFormat="1" ht="24.15" customHeight="1">
      <c r="A1041" s="40"/>
      <c r="B1041" s="41"/>
      <c r="C1041" s="213" t="s">
        <v>1476</v>
      </c>
      <c r="D1041" s="213" t="s">
        <v>142</v>
      </c>
      <c r="E1041" s="214" t="s">
        <v>1477</v>
      </c>
      <c r="F1041" s="215" t="s">
        <v>1478</v>
      </c>
      <c r="G1041" s="216" t="s">
        <v>547</v>
      </c>
      <c r="H1041" s="217">
        <v>4</v>
      </c>
      <c r="I1041" s="218"/>
      <c r="J1041" s="219">
        <f>ROUND(I1041*H1041,2)</f>
        <v>0</v>
      </c>
      <c r="K1041" s="220"/>
      <c r="L1041" s="46"/>
      <c r="M1041" s="221" t="s">
        <v>44</v>
      </c>
      <c r="N1041" s="222" t="s">
        <v>53</v>
      </c>
      <c r="O1041" s="86"/>
      <c r="P1041" s="223">
        <f>O1041*H1041</f>
        <v>0</v>
      </c>
      <c r="Q1041" s="223">
        <v>0</v>
      </c>
      <c r="R1041" s="223">
        <f>Q1041*H1041</f>
        <v>0</v>
      </c>
      <c r="S1041" s="223">
        <v>0</v>
      </c>
      <c r="T1041" s="224">
        <f>S1041*H1041</f>
        <v>0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25" t="s">
        <v>236</v>
      </c>
      <c r="AT1041" s="225" t="s">
        <v>142</v>
      </c>
      <c r="AU1041" s="225" t="s">
        <v>91</v>
      </c>
      <c r="AY1041" s="18" t="s">
        <v>139</v>
      </c>
      <c r="BE1041" s="226">
        <f>IF(N1041="základní",J1041,0)</f>
        <v>0</v>
      </c>
      <c r="BF1041" s="226">
        <f>IF(N1041="snížená",J1041,0)</f>
        <v>0</v>
      </c>
      <c r="BG1041" s="226">
        <f>IF(N1041="zákl. přenesená",J1041,0)</f>
        <v>0</v>
      </c>
      <c r="BH1041" s="226">
        <f>IF(N1041="sníž. přenesená",J1041,0)</f>
        <v>0</v>
      </c>
      <c r="BI1041" s="226">
        <f>IF(N1041="nulová",J1041,0)</f>
        <v>0</v>
      </c>
      <c r="BJ1041" s="18" t="s">
        <v>89</v>
      </c>
      <c r="BK1041" s="226">
        <f>ROUND(I1041*H1041,2)</f>
        <v>0</v>
      </c>
      <c r="BL1041" s="18" t="s">
        <v>236</v>
      </c>
      <c r="BM1041" s="225" t="s">
        <v>1479</v>
      </c>
    </row>
    <row r="1042" s="2" customFormat="1">
      <c r="A1042" s="40"/>
      <c r="B1042" s="41"/>
      <c r="C1042" s="42"/>
      <c r="D1042" s="227" t="s">
        <v>148</v>
      </c>
      <c r="E1042" s="42"/>
      <c r="F1042" s="228" t="s">
        <v>1480</v>
      </c>
      <c r="G1042" s="42"/>
      <c r="H1042" s="42"/>
      <c r="I1042" s="229"/>
      <c r="J1042" s="42"/>
      <c r="K1042" s="42"/>
      <c r="L1042" s="46"/>
      <c r="M1042" s="230"/>
      <c r="N1042" s="231"/>
      <c r="O1042" s="86"/>
      <c r="P1042" s="86"/>
      <c r="Q1042" s="86"/>
      <c r="R1042" s="86"/>
      <c r="S1042" s="86"/>
      <c r="T1042" s="87"/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T1042" s="18" t="s">
        <v>148</v>
      </c>
      <c r="AU1042" s="18" t="s">
        <v>91</v>
      </c>
    </row>
    <row r="1043" s="13" customFormat="1">
      <c r="A1043" s="13"/>
      <c r="B1043" s="232"/>
      <c r="C1043" s="233"/>
      <c r="D1043" s="234" t="s">
        <v>150</v>
      </c>
      <c r="E1043" s="235" t="s">
        <v>44</v>
      </c>
      <c r="F1043" s="236" t="s">
        <v>1043</v>
      </c>
      <c r="G1043" s="233"/>
      <c r="H1043" s="237">
        <v>4</v>
      </c>
      <c r="I1043" s="238"/>
      <c r="J1043" s="233"/>
      <c r="K1043" s="233"/>
      <c r="L1043" s="239"/>
      <c r="M1043" s="240"/>
      <c r="N1043" s="241"/>
      <c r="O1043" s="241"/>
      <c r="P1043" s="241"/>
      <c r="Q1043" s="241"/>
      <c r="R1043" s="241"/>
      <c r="S1043" s="241"/>
      <c r="T1043" s="242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3" t="s">
        <v>150</v>
      </c>
      <c r="AU1043" s="243" t="s">
        <v>91</v>
      </c>
      <c r="AV1043" s="13" t="s">
        <v>91</v>
      </c>
      <c r="AW1043" s="13" t="s">
        <v>42</v>
      </c>
      <c r="AX1043" s="13" t="s">
        <v>89</v>
      </c>
      <c r="AY1043" s="243" t="s">
        <v>139</v>
      </c>
    </row>
    <row r="1044" s="2" customFormat="1" ht="24.15" customHeight="1">
      <c r="A1044" s="40"/>
      <c r="B1044" s="41"/>
      <c r="C1044" s="244" t="s">
        <v>1481</v>
      </c>
      <c r="D1044" s="244" t="s">
        <v>152</v>
      </c>
      <c r="E1044" s="245" t="s">
        <v>1482</v>
      </c>
      <c r="F1044" s="246" t="s">
        <v>1483</v>
      </c>
      <c r="G1044" s="247" t="s">
        <v>547</v>
      </c>
      <c r="H1044" s="248">
        <v>4</v>
      </c>
      <c r="I1044" s="249"/>
      <c r="J1044" s="250">
        <f>ROUND(I1044*H1044,2)</f>
        <v>0</v>
      </c>
      <c r="K1044" s="251"/>
      <c r="L1044" s="252"/>
      <c r="M1044" s="253" t="s">
        <v>44</v>
      </c>
      <c r="N1044" s="254" t="s">
        <v>53</v>
      </c>
      <c r="O1044" s="86"/>
      <c r="P1044" s="223">
        <f>O1044*H1044</f>
        <v>0</v>
      </c>
      <c r="Q1044" s="223">
        <v>0.0082000000000000007</v>
      </c>
      <c r="R1044" s="223">
        <f>Q1044*H1044</f>
        <v>0.032800000000000003</v>
      </c>
      <c r="S1044" s="223">
        <v>0</v>
      </c>
      <c r="T1044" s="224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25" t="s">
        <v>332</v>
      </c>
      <c r="AT1044" s="225" t="s">
        <v>152</v>
      </c>
      <c r="AU1044" s="225" t="s">
        <v>91</v>
      </c>
      <c r="AY1044" s="18" t="s">
        <v>139</v>
      </c>
      <c r="BE1044" s="226">
        <f>IF(N1044="základní",J1044,0)</f>
        <v>0</v>
      </c>
      <c r="BF1044" s="226">
        <f>IF(N1044="snížená",J1044,0)</f>
        <v>0</v>
      </c>
      <c r="BG1044" s="226">
        <f>IF(N1044="zákl. přenesená",J1044,0)</f>
        <v>0</v>
      </c>
      <c r="BH1044" s="226">
        <f>IF(N1044="sníž. přenesená",J1044,0)</f>
        <v>0</v>
      </c>
      <c r="BI1044" s="226">
        <f>IF(N1044="nulová",J1044,0)</f>
        <v>0</v>
      </c>
      <c r="BJ1044" s="18" t="s">
        <v>89</v>
      </c>
      <c r="BK1044" s="226">
        <f>ROUND(I1044*H1044,2)</f>
        <v>0</v>
      </c>
      <c r="BL1044" s="18" t="s">
        <v>236</v>
      </c>
      <c r="BM1044" s="225" t="s">
        <v>1484</v>
      </c>
    </row>
    <row r="1045" s="13" customFormat="1">
      <c r="A1045" s="13"/>
      <c r="B1045" s="232"/>
      <c r="C1045" s="233"/>
      <c r="D1045" s="234" t="s">
        <v>150</v>
      </c>
      <c r="E1045" s="235" t="s">
        <v>44</v>
      </c>
      <c r="F1045" s="236" t="s">
        <v>1043</v>
      </c>
      <c r="G1045" s="233"/>
      <c r="H1045" s="237">
        <v>4</v>
      </c>
      <c r="I1045" s="238"/>
      <c r="J1045" s="233"/>
      <c r="K1045" s="233"/>
      <c r="L1045" s="239"/>
      <c r="M1045" s="240"/>
      <c r="N1045" s="241"/>
      <c r="O1045" s="241"/>
      <c r="P1045" s="241"/>
      <c r="Q1045" s="241"/>
      <c r="R1045" s="241"/>
      <c r="S1045" s="241"/>
      <c r="T1045" s="242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3" t="s">
        <v>150</v>
      </c>
      <c r="AU1045" s="243" t="s">
        <v>91</v>
      </c>
      <c r="AV1045" s="13" t="s">
        <v>91</v>
      </c>
      <c r="AW1045" s="13" t="s">
        <v>42</v>
      </c>
      <c r="AX1045" s="13" t="s">
        <v>89</v>
      </c>
      <c r="AY1045" s="243" t="s">
        <v>139</v>
      </c>
    </row>
    <row r="1046" s="2" customFormat="1" ht="24.15" customHeight="1">
      <c r="A1046" s="40"/>
      <c r="B1046" s="41"/>
      <c r="C1046" s="213" t="s">
        <v>1485</v>
      </c>
      <c r="D1046" s="213" t="s">
        <v>142</v>
      </c>
      <c r="E1046" s="214" t="s">
        <v>1486</v>
      </c>
      <c r="F1046" s="215" t="s">
        <v>1487</v>
      </c>
      <c r="G1046" s="216" t="s">
        <v>547</v>
      </c>
      <c r="H1046" s="217">
        <v>17</v>
      </c>
      <c r="I1046" s="218"/>
      <c r="J1046" s="219">
        <f>ROUND(I1046*H1046,2)</f>
        <v>0</v>
      </c>
      <c r="K1046" s="220"/>
      <c r="L1046" s="46"/>
      <c r="M1046" s="221" t="s">
        <v>44</v>
      </c>
      <c r="N1046" s="222" t="s">
        <v>53</v>
      </c>
      <c r="O1046" s="86"/>
      <c r="P1046" s="223">
        <f>O1046*H1046</f>
        <v>0</v>
      </c>
      <c r="Q1046" s="223">
        <v>0</v>
      </c>
      <c r="R1046" s="223">
        <f>Q1046*H1046</f>
        <v>0</v>
      </c>
      <c r="S1046" s="223">
        <v>0</v>
      </c>
      <c r="T1046" s="224">
        <f>S1046*H1046</f>
        <v>0</v>
      </c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R1046" s="225" t="s">
        <v>236</v>
      </c>
      <c r="AT1046" s="225" t="s">
        <v>142</v>
      </c>
      <c r="AU1046" s="225" t="s">
        <v>91</v>
      </c>
      <c r="AY1046" s="18" t="s">
        <v>139</v>
      </c>
      <c r="BE1046" s="226">
        <f>IF(N1046="základní",J1046,0)</f>
        <v>0</v>
      </c>
      <c r="BF1046" s="226">
        <f>IF(N1046="snížená",J1046,0)</f>
        <v>0</v>
      </c>
      <c r="BG1046" s="226">
        <f>IF(N1046="zákl. přenesená",J1046,0)</f>
        <v>0</v>
      </c>
      <c r="BH1046" s="226">
        <f>IF(N1046="sníž. přenesená",J1046,0)</f>
        <v>0</v>
      </c>
      <c r="BI1046" s="226">
        <f>IF(N1046="nulová",J1046,0)</f>
        <v>0</v>
      </c>
      <c r="BJ1046" s="18" t="s">
        <v>89</v>
      </c>
      <c r="BK1046" s="226">
        <f>ROUND(I1046*H1046,2)</f>
        <v>0</v>
      </c>
      <c r="BL1046" s="18" t="s">
        <v>236</v>
      </c>
      <c r="BM1046" s="225" t="s">
        <v>1488</v>
      </c>
    </row>
    <row r="1047" s="2" customFormat="1">
      <c r="A1047" s="40"/>
      <c r="B1047" s="41"/>
      <c r="C1047" s="42"/>
      <c r="D1047" s="227" t="s">
        <v>148</v>
      </c>
      <c r="E1047" s="42"/>
      <c r="F1047" s="228" t="s">
        <v>1489</v>
      </c>
      <c r="G1047" s="42"/>
      <c r="H1047" s="42"/>
      <c r="I1047" s="229"/>
      <c r="J1047" s="42"/>
      <c r="K1047" s="42"/>
      <c r="L1047" s="46"/>
      <c r="M1047" s="230"/>
      <c r="N1047" s="231"/>
      <c r="O1047" s="86"/>
      <c r="P1047" s="86"/>
      <c r="Q1047" s="86"/>
      <c r="R1047" s="86"/>
      <c r="S1047" s="86"/>
      <c r="T1047" s="87"/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T1047" s="18" t="s">
        <v>148</v>
      </c>
      <c r="AU1047" s="18" t="s">
        <v>91</v>
      </c>
    </row>
    <row r="1048" s="2" customFormat="1" ht="24.15" customHeight="1">
      <c r="A1048" s="40"/>
      <c r="B1048" s="41"/>
      <c r="C1048" s="244" t="s">
        <v>1490</v>
      </c>
      <c r="D1048" s="244" t="s">
        <v>152</v>
      </c>
      <c r="E1048" s="245" t="s">
        <v>1491</v>
      </c>
      <c r="F1048" s="246" t="s">
        <v>1492</v>
      </c>
      <c r="G1048" s="247" t="s">
        <v>547</v>
      </c>
      <c r="H1048" s="248">
        <v>17</v>
      </c>
      <c r="I1048" s="249"/>
      <c r="J1048" s="250">
        <f>ROUND(I1048*H1048,2)</f>
        <v>0</v>
      </c>
      <c r="K1048" s="251"/>
      <c r="L1048" s="252"/>
      <c r="M1048" s="253" t="s">
        <v>44</v>
      </c>
      <c r="N1048" s="254" t="s">
        <v>53</v>
      </c>
      <c r="O1048" s="86"/>
      <c r="P1048" s="223">
        <f>O1048*H1048</f>
        <v>0</v>
      </c>
      <c r="Q1048" s="223">
        <v>0.00080000000000000004</v>
      </c>
      <c r="R1048" s="223">
        <f>Q1048*H1048</f>
        <v>0.013600000000000001</v>
      </c>
      <c r="S1048" s="223">
        <v>0</v>
      </c>
      <c r="T1048" s="224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25" t="s">
        <v>332</v>
      </c>
      <c r="AT1048" s="225" t="s">
        <v>152</v>
      </c>
      <c r="AU1048" s="225" t="s">
        <v>91</v>
      </c>
      <c r="AY1048" s="18" t="s">
        <v>139</v>
      </c>
      <c r="BE1048" s="226">
        <f>IF(N1048="základní",J1048,0)</f>
        <v>0</v>
      </c>
      <c r="BF1048" s="226">
        <f>IF(N1048="snížená",J1048,0)</f>
        <v>0</v>
      </c>
      <c r="BG1048" s="226">
        <f>IF(N1048="zákl. přenesená",J1048,0)</f>
        <v>0</v>
      </c>
      <c r="BH1048" s="226">
        <f>IF(N1048="sníž. přenesená",J1048,0)</f>
        <v>0</v>
      </c>
      <c r="BI1048" s="226">
        <f>IF(N1048="nulová",J1048,0)</f>
        <v>0</v>
      </c>
      <c r="BJ1048" s="18" t="s">
        <v>89</v>
      </c>
      <c r="BK1048" s="226">
        <f>ROUND(I1048*H1048,2)</f>
        <v>0</v>
      </c>
      <c r="BL1048" s="18" t="s">
        <v>236</v>
      </c>
      <c r="BM1048" s="225" t="s">
        <v>1493</v>
      </c>
    </row>
    <row r="1049" s="2" customFormat="1" ht="24.15" customHeight="1">
      <c r="A1049" s="40"/>
      <c r="B1049" s="41"/>
      <c r="C1049" s="213" t="s">
        <v>1494</v>
      </c>
      <c r="D1049" s="213" t="s">
        <v>142</v>
      </c>
      <c r="E1049" s="214" t="s">
        <v>1495</v>
      </c>
      <c r="F1049" s="215" t="s">
        <v>1496</v>
      </c>
      <c r="G1049" s="216" t="s">
        <v>547</v>
      </c>
      <c r="H1049" s="217">
        <v>1</v>
      </c>
      <c r="I1049" s="218"/>
      <c r="J1049" s="219">
        <f>ROUND(I1049*H1049,2)</f>
        <v>0</v>
      </c>
      <c r="K1049" s="220"/>
      <c r="L1049" s="46"/>
      <c r="M1049" s="221" t="s">
        <v>44</v>
      </c>
      <c r="N1049" s="222" t="s">
        <v>53</v>
      </c>
      <c r="O1049" s="86"/>
      <c r="P1049" s="223">
        <f>O1049*H1049</f>
        <v>0</v>
      </c>
      <c r="Q1049" s="223">
        <v>0</v>
      </c>
      <c r="R1049" s="223">
        <f>Q1049*H1049</f>
        <v>0</v>
      </c>
      <c r="S1049" s="223">
        <v>0</v>
      </c>
      <c r="T1049" s="224">
        <f>S1049*H1049</f>
        <v>0</v>
      </c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R1049" s="225" t="s">
        <v>236</v>
      </c>
      <c r="AT1049" s="225" t="s">
        <v>142</v>
      </c>
      <c r="AU1049" s="225" t="s">
        <v>91</v>
      </c>
      <c r="AY1049" s="18" t="s">
        <v>139</v>
      </c>
      <c r="BE1049" s="226">
        <f>IF(N1049="základní",J1049,0)</f>
        <v>0</v>
      </c>
      <c r="BF1049" s="226">
        <f>IF(N1049="snížená",J1049,0)</f>
        <v>0</v>
      </c>
      <c r="BG1049" s="226">
        <f>IF(N1049="zákl. přenesená",J1049,0)</f>
        <v>0</v>
      </c>
      <c r="BH1049" s="226">
        <f>IF(N1049="sníž. přenesená",J1049,0)</f>
        <v>0</v>
      </c>
      <c r="BI1049" s="226">
        <f>IF(N1049="nulová",J1049,0)</f>
        <v>0</v>
      </c>
      <c r="BJ1049" s="18" t="s">
        <v>89</v>
      </c>
      <c r="BK1049" s="226">
        <f>ROUND(I1049*H1049,2)</f>
        <v>0</v>
      </c>
      <c r="BL1049" s="18" t="s">
        <v>236</v>
      </c>
      <c r="BM1049" s="225" t="s">
        <v>1497</v>
      </c>
    </row>
    <row r="1050" s="2" customFormat="1">
      <c r="A1050" s="40"/>
      <c r="B1050" s="41"/>
      <c r="C1050" s="42"/>
      <c r="D1050" s="227" t="s">
        <v>148</v>
      </c>
      <c r="E1050" s="42"/>
      <c r="F1050" s="228" t="s">
        <v>1498</v>
      </c>
      <c r="G1050" s="42"/>
      <c r="H1050" s="42"/>
      <c r="I1050" s="229"/>
      <c r="J1050" s="42"/>
      <c r="K1050" s="42"/>
      <c r="L1050" s="46"/>
      <c r="M1050" s="230"/>
      <c r="N1050" s="231"/>
      <c r="O1050" s="86"/>
      <c r="P1050" s="86"/>
      <c r="Q1050" s="86"/>
      <c r="R1050" s="86"/>
      <c r="S1050" s="86"/>
      <c r="T1050" s="87"/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T1050" s="18" t="s">
        <v>148</v>
      </c>
      <c r="AU1050" s="18" t="s">
        <v>91</v>
      </c>
    </row>
    <row r="1051" s="13" customFormat="1">
      <c r="A1051" s="13"/>
      <c r="B1051" s="232"/>
      <c r="C1051" s="233"/>
      <c r="D1051" s="234" t="s">
        <v>150</v>
      </c>
      <c r="E1051" s="235" t="s">
        <v>44</v>
      </c>
      <c r="F1051" s="236" t="s">
        <v>1499</v>
      </c>
      <c r="G1051" s="233"/>
      <c r="H1051" s="237">
        <v>1</v>
      </c>
      <c r="I1051" s="238"/>
      <c r="J1051" s="233"/>
      <c r="K1051" s="233"/>
      <c r="L1051" s="239"/>
      <c r="M1051" s="240"/>
      <c r="N1051" s="241"/>
      <c r="O1051" s="241"/>
      <c r="P1051" s="241"/>
      <c r="Q1051" s="241"/>
      <c r="R1051" s="241"/>
      <c r="S1051" s="241"/>
      <c r="T1051" s="242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3" t="s">
        <v>150</v>
      </c>
      <c r="AU1051" s="243" t="s">
        <v>91</v>
      </c>
      <c r="AV1051" s="13" t="s">
        <v>91</v>
      </c>
      <c r="AW1051" s="13" t="s">
        <v>42</v>
      </c>
      <c r="AX1051" s="13" t="s">
        <v>89</v>
      </c>
      <c r="AY1051" s="243" t="s">
        <v>139</v>
      </c>
    </row>
    <row r="1052" s="2" customFormat="1" ht="16.5" customHeight="1">
      <c r="A1052" s="40"/>
      <c r="B1052" s="41"/>
      <c r="C1052" s="244" t="s">
        <v>1500</v>
      </c>
      <c r="D1052" s="244" t="s">
        <v>152</v>
      </c>
      <c r="E1052" s="245" t="s">
        <v>1501</v>
      </c>
      <c r="F1052" s="246" t="s">
        <v>1502</v>
      </c>
      <c r="G1052" s="247" t="s">
        <v>547</v>
      </c>
      <c r="H1052" s="248">
        <v>2</v>
      </c>
      <c r="I1052" s="249"/>
      <c r="J1052" s="250">
        <f>ROUND(I1052*H1052,2)</f>
        <v>0</v>
      </c>
      <c r="K1052" s="251"/>
      <c r="L1052" s="252"/>
      <c r="M1052" s="253" t="s">
        <v>44</v>
      </c>
      <c r="N1052" s="254" t="s">
        <v>53</v>
      </c>
      <c r="O1052" s="86"/>
      <c r="P1052" s="223">
        <f>O1052*H1052</f>
        <v>0</v>
      </c>
      <c r="Q1052" s="223">
        <v>0.00029999999999999997</v>
      </c>
      <c r="R1052" s="223">
        <f>Q1052*H1052</f>
        <v>0.00059999999999999995</v>
      </c>
      <c r="S1052" s="223">
        <v>0</v>
      </c>
      <c r="T1052" s="224">
        <f>S1052*H1052</f>
        <v>0</v>
      </c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R1052" s="225" t="s">
        <v>332</v>
      </c>
      <c r="AT1052" s="225" t="s">
        <v>152</v>
      </c>
      <c r="AU1052" s="225" t="s">
        <v>91</v>
      </c>
      <c r="AY1052" s="18" t="s">
        <v>139</v>
      </c>
      <c r="BE1052" s="226">
        <f>IF(N1052="základní",J1052,0)</f>
        <v>0</v>
      </c>
      <c r="BF1052" s="226">
        <f>IF(N1052="snížená",J1052,0)</f>
        <v>0</v>
      </c>
      <c r="BG1052" s="226">
        <f>IF(N1052="zákl. přenesená",J1052,0)</f>
        <v>0</v>
      </c>
      <c r="BH1052" s="226">
        <f>IF(N1052="sníž. přenesená",J1052,0)</f>
        <v>0</v>
      </c>
      <c r="BI1052" s="226">
        <f>IF(N1052="nulová",J1052,0)</f>
        <v>0</v>
      </c>
      <c r="BJ1052" s="18" t="s">
        <v>89</v>
      </c>
      <c r="BK1052" s="226">
        <f>ROUND(I1052*H1052,2)</f>
        <v>0</v>
      </c>
      <c r="BL1052" s="18" t="s">
        <v>236</v>
      </c>
      <c r="BM1052" s="225" t="s">
        <v>1503</v>
      </c>
    </row>
    <row r="1053" s="13" customFormat="1">
      <c r="A1053" s="13"/>
      <c r="B1053" s="232"/>
      <c r="C1053" s="233"/>
      <c r="D1053" s="234" t="s">
        <v>150</v>
      </c>
      <c r="E1053" s="235" t="s">
        <v>44</v>
      </c>
      <c r="F1053" s="236" t="s">
        <v>1504</v>
      </c>
      <c r="G1053" s="233"/>
      <c r="H1053" s="237">
        <v>2</v>
      </c>
      <c r="I1053" s="238"/>
      <c r="J1053" s="233"/>
      <c r="K1053" s="233"/>
      <c r="L1053" s="239"/>
      <c r="M1053" s="240"/>
      <c r="N1053" s="241"/>
      <c r="O1053" s="241"/>
      <c r="P1053" s="241"/>
      <c r="Q1053" s="241"/>
      <c r="R1053" s="241"/>
      <c r="S1053" s="241"/>
      <c r="T1053" s="24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3" t="s">
        <v>150</v>
      </c>
      <c r="AU1053" s="243" t="s">
        <v>91</v>
      </c>
      <c r="AV1053" s="13" t="s">
        <v>91</v>
      </c>
      <c r="AW1053" s="13" t="s">
        <v>42</v>
      </c>
      <c r="AX1053" s="13" t="s">
        <v>89</v>
      </c>
      <c r="AY1053" s="243" t="s">
        <v>139</v>
      </c>
    </row>
    <row r="1054" s="2" customFormat="1" ht="16.5" customHeight="1">
      <c r="A1054" s="40"/>
      <c r="B1054" s="41"/>
      <c r="C1054" s="244" t="s">
        <v>1505</v>
      </c>
      <c r="D1054" s="244" t="s">
        <v>152</v>
      </c>
      <c r="E1054" s="245" t="s">
        <v>1506</v>
      </c>
      <c r="F1054" s="246" t="s">
        <v>1507</v>
      </c>
      <c r="G1054" s="247" t="s">
        <v>547</v>
      </c>
      <c r="H1054" s="248">
        <v>1</v>
      </c>
      <c r="I1054" s="249"/>
      <c r="J1054" s="250">
        <f>ROUND(I1054*H1054,2)</f>
        <v>0</v>
      </c>
      <c r="K1054" s="251"/>
      <c r="L1054" s="252"/>
      <c r="M1054" s="253" t="s">
        <v>44</v>
      </c>
      <c r="N1054" s="254" t="s">
        <v>53</v>
      </c>
      <c r="O1054" s="86"/>
      <c r="P1054" s="223">
        <f>O1054*H1054</f>
        <v>0</v>
      </c>
      <c r="Q1054" s="223">
        <v>0.0032000000000000002</v>
      </c>
      <c r="R1054" s="223">
        <f>Q1054*H1054</f>
        <v>0.0032000000000000002</v>
      </c>
      <c r="S1054" s="223">
        <v>0</v>
      </c>
      <c r="T1054" s="224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25" t="s">
        <v>332</v>
      </c>
      <c r="AT1054" s="225" t="s">
        <v>152</v>
      </c>
      <c r="AU1054" s="225" t="s">
        <v>91</v>
      </c>
      <c r="AY1054" s="18" t="s">
        <v>139</v>
      </c>
      <c r="BE1054" s="226">
        <f>IF(N1054="základní",J1054,0)</f>
        <v>0</v>
      </c>
      <c r="BF1054" s="226">
        <f>IF(N1054="snížená",J1054,0)</f>
        <v>0</v>
      </c>
      <c r="BG1054" s="226">
        <f>IF(N1054="zákl. přenesená",J1054,0)</f>
        <v>0</v>
      </c>
      <c r="BH1054" s="226">
        <f>IF(N1054="sníž. přenesená",J1054,0)</f>
        <v>0</v>
      </c>
      <c r="BI1054" s="226">
        <f>IF(N1054="nulová",J1054,0)</f>
        <v>0</v>
      </c>
      <c r="BJ1054" s="18" t="s">
        <v>89</v>
      </c>
      <c r="BK1054" s="226">
        <f>ROUND(I1054*H1054,2)</f>
        <v>0</v>
      </c>
      <c r="BL1054" s="18" t="s">
        <v>236</v>
      </c>
      <c r="BM1054" s="225" t="s">
        <v>1508</v>
      </c>
    </row>
    <row r="1055" s="13" customFormat="1">
      <c r="A1055" s="13"/>
      <c r="B1055" s="232"/>
      <c r="C1055" s="233"/>
      <c r="D1055" s="234" t="s">
        <v>150</v>
      </c>
      <c r="E1055" s="235" t="s">
        <v>44</v>
      </c>
      <c r="F1055" s="236" t="s">
        <v>1499</v>
      </c>
      <c r="G1055" s="233"/>
      <c r="H1055" s="237">
        <v>1</v>
      </c>
      <c r="I1055" s="238"/>
      <c r="J1055" s="233"/>
      <c r="K1055" s="233"/>
      <c r="L1055" s="239"/>
      <c r="M1055" s="240"/>
      <c r="N1055" s="241"/>
      <c r="O1055" s="241"/>
      <c r="P1055" s="241"/>
      <c r="Q1055" s="241"/>
      <c r="R1055" s="241"/>
      <c r="S1055" s="241"/>
      <c r="T1055" s="242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3" t="s">
        <v>150</v>
      </c>
      <c r="AU1055" s="243" t="s">
        <v>91</v>
      </c>
      <c r="AV1055" s="13" t="s">
        <v>91</v>
      </c>
      <c r="AW1055" s="13" t="s">
        <v>42</v>
      </c>
      <c r="AX1055" s="13" t="s">
        <v>89</v>
      </c>
      <c r="AY1055" s="243" t="s">
        <v>139</v>
      </c>
    </row>
    <row r="1056" s="2" customFormat="1" ht="24.15" customHeight="1">
      <c r="A1056" s="40"/>
      <c r="B1056" s="41"/>
      <c r="C1056" s="213" t="s">
        <v>1509</v>
      </c>
      <c r="D1056" s="213" t="s">
        <v>142</v>
      </c>
      <c r="E1056" s="214" t="s">
        <v>1510</v>
      </c>
      <c r="F1056" s="215" t="s">
        <v>1511</v>
      </c>
      <c r="G1056" s="216" t="s">
        <v>547</v>
      </c>
      <c r="H1056" s="217">
        <v>74.105000000000004</v>
      </c>
      <c r="I1056" s="218"/>
      <c r="J1056" s="219">
        <f>ROUND(I1056*H1056,2)</f>
        <v>0</v>
      </c>
      <c r="K1056" s="220"/>
      <c r="L1056" s="46"/>
      <c r="M1056" s="221" t="s">
        <v>44</v>
      </c>
      <c r="N1056" s="222" t="s">
        <v>53</v>
      </c>
      <c r="O1056" s="86"/>
      <c r="P1056" s="223">
        <f>O1056*H1056</f>
        <v>0</v>
      </c>
      <c r="Q1056" s="223">
        <v>0</v>
      </c>
      <c r="R1056" s="223">
        <f>Q1056*H1056</f>
        <v>0</v>
      </c>
      <c r="S1056" s="223">
        <v>0</v>
      </c>
      <c r="T1056" s="224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25" t="s">
        <v>236</v>
      </c>
      <c r="AT1056" s="225" t="s">
        <v>142</v>
      </c>
      <c r="AU1056" s="225" t="s">
        <v>91</v>
      </c>
      <c r="AY1056" s="18" t="s">
        <v>139</v>
      </c>
      <c r="BE1056" s="226">
        <f>IF(N1056="základní",J1056,0)</f>
        <v>0</v>
      </c>
      <c r="BF1056" s="226">
        <f>IF(N1056="snížená",J1056,0)</f>
        <v>0</v>
      </c>
      <c r="BG1056" s="226">
        <f>IF(N1056="zákl. přenesená",J1056,0)</f>
        <v>0</v>
      </c>
      <c r="BH1056" s="226">
        <f>IF(N1056="sníž. přenesená",J1056,0)</f>
        <v>0</v>
      </c>
      <c r="BI1056" s="226">
        <f>IF(N1056="nulová",J1056,0)</f>
        <v>0</v>
      </c>
      <c r="BJ1056" s="18" t="s">
        <v>89</v>
      </c>
      <c r="BK1056" s="226">
        <f>ROUND(I1056*H1056,2)</f>
        <v>0</v>
      </c>
      <c r="BL1056" s="18" t="s">
        <v>236</v>
      </c>
      <c r="BM1056" s="225" t="s">
        <v>1512</v>
      </c>
    </row>
    <row r="1057" s="2" customFormat="1">
      <c r="A1057" s="40"/>
      <c r="B1057" s="41"/>
      <c r="C1057" s="42"/>
      <c r="D1057" s="227" t="s">
        <v>148</v>
      </c>
      <c r="E1057" s="42"/>
      <c r="F1057" s="228" t="s">
        <v>1513</v>
      </c>
      <c r="G1057" s="42"/>
      <c r="H1057" s="42"/>
      <c r="I1057" s="229"/>
      <c r="J1057" s="42"/>
      <c r="K1057" s="42"/>
      <c r="L1057" s="46"/>
      <c r="M1057" s="230"/>
      <c r="N1057" s="231"/>
      <c r="O1057" s="86"/>
      <c r="P1057" s="86"/>
      <c r="Q1057" s="86"/>
      <c r="R1057" s="86"/>
      <c r="S1057" s="86"/>
      <c r="T1057" s="87"/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T1057" s="18" t="s">
        <v>148</v>
      </c>
      <c r="AU1057" s="18" t="s">
        <v>91</v>
      </c>
    </row>
    <row r="1058" s="13" customFormat="1">
      <c r="A1058" s="13"/>
      <c r="B1058" s="232"/>
      <c r="C1058" s="233"/>
      <c r="D1058" s="234" t="s">
        <v>150</v>
      </c>
      <c r="E1058" s="235" t="s">
        <v>44</v>
      </c>
      <c r="F1058" s="236" t="s">
        <v>1514</v>
      </c>
      <c r="G1058" s="233"/>
      <c r="H1058" s="237">
        <v>74.105000000000004</v>
      </c>
      <c r="I1058" s="238"/>
      <c r="J1058" s="233"/>
      <c r="K1058" s="233"/>
      <c r="L1058" s="239"/>
      <c r="M1058" s="240"/>
      <c r="N1058" s="241"/>
      <c r="O1058" s="241"/>
      <c r="P1058" s="241"/>
      <c r="Q1058" s="241"/>
      <c r="R1058" s="241"/>
      <c r="S1058" s="241"/>
      <c r="T1058" s="24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3" t="s">
        <v>150</v>
      </c>
      <c r="AU1058" s="243" t="s">
        <v>91</v>
      </c>
      <c r="AV1058" s="13" t="s">
        <v>91</v>
      </c>
      <c r="AW1058" s="13" t="s">
        <v>42</v>
      </c>
      <c r="AX1058" s="13" t="s">
        <v>89</v>
      </c>
      <c r="AY1058" s="243" t="s">
        <v>139</v>
      </c>
    </row>
    <row r="1059" s="2" customFormat="1" ht="24.15" customHeight="1">
      <c r="A1059" s="40"/>
      <c r="B1059" s="41"/>
      <c r="C1059" s="244" t="s">
        <v>1515</v>
      </c>
      <c r="D1059" s="244" t="s">
        <v>152</v>
      </c>
      <c r="E1059" s="245" t="s">
        <v>1516</v>
      </c>
      <c r="F1059" s="246" t="s">
        <v>1517</v>
      </c>
      <c r="G1059" s="247" t="s">
        <v>547</v>
      </c>
      <c r="H1059" s="248">
        <v>74.105000000000004</v>
      </c>
      <c r="I1059" s="249"/>
      <c r="J1059" s="250">
        <f>ROUND(I1059*H1059,2)</f>
        <v>0</v>
      </c>
      <c r="K1059" s="251"/>
      <c r="L1059" s="252"/>
      <c r="M1059" s="253" t="s">
        <v>44</v>
      </c>
      <c r="N1059" s="254" t="s">
        <v>53</v>
      </c>
      <c r="O1059" s="86"/>
      <c r="P1059" s="223">
        <f>O1059*H1059</f>
        <v>0</v>
      </c>
      <c r="Q1059" s="223">
        <v>0.00022000000000000001</v>
      </c>
      <c r="R1059" s="223">
        <f>Q1059*H1059</f>
        <v>0.016303100000000001</v>
      </c>
      <c r="S1059" s="223">
        <v>0</v>
      </c>
      <c r="T1059" s="224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25" t="s">
        <v>332</v>
      </c>
      <c r="AT1059" s="225" t="s">
        <v>152</v>
      </c>
      <c r="AU1059" s="225" t="s">
        <v>91</v>
      </c>
      <c r="AY1059" s="18" t="s">
        <v>139</v>
      </c>
      <c r="BE1059" s="226">
        <f>IF(N1059="základní",J1059,0)</f>
        <v>0</v>
      </c>
      <c r="BF1059" s="226">
        <f>IF(N1059="snížená",J1059,0)</f>
        <v>0</v>
      </c>
      <c r="BG1059" s="226">
        <f>IF(N1059="zákl. přenesená",J1059,0)</f>
        <v>0</v>
      </c>
      <c r="BH1059" s="226">
        <f>IF(N1059="sníž. přenesená",J1059,0)</f>
        <v>0</v>
      </c>
      <c r="BI1059" s="226">
        <f>IF(N1059="nulová",J1059,0)</f>
        <v>0</v>
      </c>
      <c r="BJ1059" s="18" t="s">
        <v>89</v>
      </c>
      <c r="BK1059" s="226">
        <f>ROUND(I1059*H1059,2)</f>
        <v>0</v>
      </c>
      <c r="BL1059" s="18" t="s">
        <v>236</v>
      </c>
      <c r="BM1059" s="225" t="s">
        <v>1518</v>
      </c>
    </row>
    <row r="1060" s="13" customFormat="1">
      <c r="A1060" s="13"/>
      <c r="B1060" s="232"/>
      <c r="C1060" s="233"/>
      <c r="D1060" s="234" t="s">
        <v>150</v>
      </c>
      <c r="E1060" s="235" t="s">
        <v>44</v>
      </c>
      <c r="F1060" s="236" t="s">
        <v>1514</v>
      </c>
      <c r="G1060" s="233"/>
      <c r="H1060" s="237">
        <v>74.105000000000004</v>
      </c>
      <c r="I1060" s="238"/>
      <c r="J1060" s="233"/>
      <c r="K1060" s="233"/>
      <c r="L1060" s="239"/>
      <c r="M1060" s="240"/>
      <c r="N1060" s="241"/>
      <c r="O1060" s="241"/>
      <c r="P1060" s="241"/>
      <c r="Q1060" s="241"/>
      <c r="R1060" s="241"/>
      <c r="S1060" s="241"/>
      <c r="T1060" s="242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3" t="s">
        <v>150</v>
      </c>
      <c r="AU1060" s="243" t="s">
        <v>91</v>
      </c>
      <c r="AV1060" s="13" t="s">
        <v>91</v>
      </c>
      <c r="AW1060" s="13" t="s">
        <v>42</v>
      </c>
      <c r="AX1060" s="13" t="s">
        <v>89</v>
      </c>
      <c r="AY1060" s="243" t="s">
        <v>139</v>
      </c>
    </row>
    <row r="1061" s="2" customFormat="1" ht="24.15" customHeight="1">
      <c r="A1061" s="40"/>
      <c r="B1061" s="41"/>
      <c r="C1061" s="213" t="s">
        <v>1519</v>
      </c>
      <c r="D1061" s="213" t="s">
        <v>142</v>
      </c>
      <c r="E1061" s="214" t="s">
        <v>1520</v>
      </c>
      <c r="F1061" s="215" t="s">
        <v>1521</v>
      </c>
      <c r="G1061" s="216" t="s">
        <v>197</v>
      </c>
      <c r="H1061" s="217">
        <v>70.400000000000006</v>
      </c>
      <c r="I1061" s="218"/>
      <c r="J1061" s="219">
        <f>ROUND(I1061*H1061,2)</f>
        <v>0</v>
      </c>
      <c r="K1061" s="220"/>
      <c r="L1061" s="46"/>
      <c r="M1061" s="221" t="s">
        <v>44</v>
      </c>
      <c r="N1061" s="222" t="s">
        <v>53</v>
      </c>
      <c r="O1061" s="86"/>
      <c r="P1061" s="223">
        <f>O1061*H1061</f>
        <v>0</v>
      </c>
      <c r="Q1061" s="223">
        <v>0</v>
      </c>
      <c r="R1061" s="223">
        <f>Q1061*H1061</f>
        <v>0</v>
      </c>
      <c r="S1061" s="223">
        <v>0</v>
      </c>
      <c r="T1061" s="224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25" t="s">
        <v>236</v>
      </c>
      <c r="AT1061" s="225" t="s">
        <v>142</v>
      </c>
      <c r="AU1061" s="225" t="s">
        <v>91</v>
      </c>
      <c r="AY1061" s="18" t="s">
        <v>139</v>
      </c>
      <c r="BE1061" s="226">
        <f>IF(N1061="základní",J1061,0)</f>
        <v>0</v>
      </c>
      <c r="BF1061" s="226">
        <f>IF(N1061="snížená",J1061,0)</f>
        <v>0</v>
      </c>
      <c r="BG1061" s="226">
        <f>IF(N1061="zákl. přenesená",J1061,0)</f>
        <v>0</v>
      </c>
      <c r="BH1061" s="226">
        <f>IF(N1061="sníž. přenesená",J1061,0)</f>
        <v>0</v>
      </c>
      <c r="BI1061" s="226">
        <f>IF(N1061="nulová",J1061,0)</f>
        <v>0</v>
      </c>
      <c r="BJ1061" s="18" t="s">
        <v>89</v>
      </c>
      <c r="BK1061" s="226">
        <f>ROUND(I1061*H1061,2)</f>
        <v>0</v>
      </c>
      <c r="BL1061" s="18" t="s">
        <v>236</v>
      </c>
      <c r="BM1061" s="225" t="s">
        <v>1522</v>
      </c>
    </row>
    <row r="1062" s="2" customFormat="1">
      <c r="A1062" s="40"/>
      <c r="B1062" s="41"/>
      <c r="C1062" s="42"/>
      <c r="D1062" s="227" t="s">
        <v>148</v>
      </c>
      <c r="E1062" s="42"/>
      <c r="F1062" s="228" t="s">
        <v>1523</v>
      </c>
      <c r="G1062" s="42"/>
      <c r="H1062" s="42"/>
      <c r="I1062" s="229"/>
      <c r="J1062" s="42"/>
      <c r="K1062" s="42"/>
      <c r="L1062" s="46"/>
      <c r="M1062" s="230"/>
      <c r="N1062" s="231"/>
      <c r="O1062" s="86"/>
      <c r="P1062" s="86"/>
      <c r="Q1062" s="86"/>
      <c r="R1062" s="86"/>
      <c r="S1062" s="86"/>
      <c r="T1062" s="87"/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T1062" s="18" t="s">
        <v>148</v>
      </c>
      <c r="AU1062" s="18" t="s">
        <v>91</v>
      </c>
    </row>
    <row r="1063" s="13" customFormat="1">
      <c r="A1063" s="13"/>
      <c r="B1063" s="232"/>
      <c r="C1063" s="233"/>
      <c r="D1063" s="234" t="s">
        <v>150</v>
      </c>
      <c r="E1063" s="235" t="s">
        <v>44</v>
      </c>
      <c r="F1063" s="236" t="s">
        <v>1524</v>
      </c>
      <c r="G1063" s="233"/>
      <c r="H1063" s="237">
        <v>70.400000000000006</v>
      </c>
      <c r="I1063" s="238"/>
      <c r="J1063" s="233"/>
      <c r="K1063" s="233"/>
      <c r="L1063" s="239"/>
      <c r="M1063" s="240"/>
      <c r="N1063" s="241"/>
      <c r="O1063" s="241"/>
      <c r="P1063" s="241"/>
      <c r="Q1063" s="241"/>
      <c r="R1063" s="241"/>
      <c r="S1063" s="241"/>
      <c r="T1063" s="24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3" t="s">
        <v>150</v>
      </c>
      <c r="AU1063" s="243" t="s">
        <v>91</v>
      </c>
      <c r="AV1063" s="13" t="s">
        <v>91</v>
      </c>
      <c r="AW1063" s="13" t="s">
        <v>42</v>
      </c>
      <c r="AX1063" s="13" t="s">
        <v>89</v>
      </c>
      <c r="AY1063" s="243" t="s">
        <v>139</v>
      </c>
    </row>
    <row r="1064" s="2" customFormat="1" ht="16.5" customHeight="1">
      <c r="A1064" s="40"/>
      <c r="B1064" s="41"/>
      <c r="C1064" s="244" t="s">
        <v>1525</v>
      </c>
      <c r="D1064" s="244" t="s">
        <v>152</v>
      </c>
      <c r="E1064" s="245" t="s">
        <v>1526</v>
      </c>
      <c r="F1064" s="246" t="s">
        <v>1527</v>
      </c>
      <c r="G1064" s="247" t="s">
        <v>547</v>
      </c>
      <c r="H1064" s="248">
        <v>28.16</v>
      </c>
      <c r="I1064" s="249"/>
      <c r="J1064" s="250">
        <f>ROUND(I1064*H1064,2)</f>
        <v>0</v>
      </c>
      <c r="K1064" s="251"/>
      <c r="L1064" s="252"/>
      <c r="M1064" s="253" t="s">
        <v>44</v>
      </c>
      <c r="N1064" s="254" t="s">
        <v>53</v>
      </c>
      <c r="O1064" s="86"/>
      <c r="P1064" s="223">
        <f>O1064*H1064</f>
        <v>0</v>
      </c>
      <c r="Q1064" s="223">
        <v>0.01</v>
      </c>
      <c r="R1064" s="223">
        <f>Q1064*H1064</f>
        <v>0.28160000000000002</v>
      </c>
      <c r="S1064" s="223">
        <v>0</v>
      </c>
      <c r="T1064" s="224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25" t="s">
        <v>332</v>
      </c>
      <c r="AT1064" s="225" t="s">
        <v>152</v>
      </c>
      <c r="AU1064" s="225" t="s">
        <v>91</v>
      </c>
      <c r="AY1064" s="18" t="s">
        <v>139</v>
      </c>
      <c r="BE1064" s="226">
        <f>IF(N1064="základní",J1064,0)</f>
        <v>0</v>
      </c>
      <c r="BF1064" s="226">
        <f>IF(N1064="snížená",J1064,0)</f>
        <v>0</v>
      </c>
      <c r="BG1064" s="226">
        <f>IF(N1064="zákl. přenesená",J1064,0)</f>
        <v>0</v>
      </c>
      <c r="BH1064" s="226">
        <f>IF(N1064="sníž. přenesená",J1064,0)</f>
        <v>0</v>
      </c>
      <c r="BI1064" s="226">
        <f>IF(N1064="nulová",J1064,0)</f>
        <v>0</v>
      </c>
      <c r="BJ1064" s="18" t="s">
        <v>89</v>
      </c>
      <c r="BK1064" s="226">
        <f>ROUND(I1064*H1064,2)</f>
        <v>0</v>
      </c>
      <c r="BL1064" s="18" t="s">
        <v>236</v>
      </c>
      <c r="BM1064" s="225" t="s">
        <v>1528</v>
      </c>
    </row>
    <row r="1065" s="13" customFormat="1">
      <c r="A1065" s="13"/>
      <c r="B1065" s="232"/>
      <c r="C1065" s="233"/>
      <c r="D1065" s="234" t="s">
        <v>150</v>
      </c>
      <c r="E1065" s="235" t="s">
        <v>44</v>
      </c>
      <c r="F1065" s="236" t="s">
        <v>1529</v>
      </c>
      <c r="G1065" s="233"/>
      <c r="H1065" s="237">
        <v>28.16</v>
      </c>
      <c r="I1065" s="238"/>
      <c r="J1065" s="233"/>
      <c r="K1065" s="233"/>
      <c r="L1065" s="239"/>
      <c r="M1065" s="240"/>
      <c r="N1065" s="241"/>
      <c r="O1065" s="241"/>
      <c r="P1065" s="241"/>
      <c r="Q1065" s="241"/>
      <c r="R1065" s="241"/>
      <c r="S1065" s="241"/>
      <c r="T1065" s="24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3" t="s">
        <v>150</v>
      </c>
      <c r="AU1065" s="243" t="s">
        <v>91</v>
      </c>
      <c r="AV1065" s="13" t="s">
        <v>91</v>
      </c>
      <c r="AW1065" s="13" t="s">
        <v>42</v>
      </c>
      <c r="AX1065" s="13" t="s">
        <v>89</v>
      </c>
      <c r="AY1065" s="243" t="s">
        <v>139</v>
      </c>
    </row>
    <row r="1066" s="2" customFormat="1" ht="24.15" customHeight="1">
      <c r="A1066" s="40"/>
      <c r="B1066" s="41"/>
      <c r="C1066" s="213" t="s">
        <v>1530</v>
      </c>
      <c r="D1066" s="213" t="s">
        <v>142</v>
      </c>
      <c r="E1066" s="214" t="s">
        <v>1531</v>
      </c>
      <c r="F1066" s="215" t="s">
        <v>1532</v>
      </c>
      <c r="G1066" s="216" t="s">
        <v>547</v>
      </c>
      <c r="H1066" s="217">
        <v>3</v>
      </c>
      <c r="I1066" s="218"/>
      <c r="J1066" s="219">
        <f>ROUND(I1066*H1066,2)</f>
        <v>0</v>
      </c>
      <c r="K1066" s="220"/>
      <c r="L1066" s="46"/>
      <c r="M1066" s="221" t="s">
        <v>44</v>
      </c>
      <c r="N1066" s="222" t="s">
        <v>53</v>
      </c>
      <c r="O1066" s="86"/>
      <c r="P1066" s="223">
        <f>O1066*H1066</f>
        <v>0</v>
      </c>
      <c r="Q1066" s="223">
        <v>0</v>
      </c>
      <c r="R1066" s="223">
        <f>Q1066*H1066</f>
        <v>0</v>
      </c>
      <c r="S1066" s="223">
        <v>0</v>
      </c>
      <c r="T1066" s="224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25" t="s">
        <v>236</v>
      </c>
      <c r="AT1066" s="225" t="s">
        <v>142</v>
      </c>
      <c r="AU1066" s="225" t="s">
        <v>91</v>
      </c>
      <c r="AY1066" s="18" t="s">
        <v>139</v>
      </c>
      <c r="BE1066" s="226">
        <f>IF(N1066="základní",J1066,0)</f>
        <v>0</v>
      </c>
      <c r="BF1066" s="226">
        <f>IF(N1066="snížená",J1066,0)</f>
        <v>0</v>
      </c>
      <c r="BG1066" s="226">
        <f>IF(N1066="zákl. přenesená",J1066,0)</f>
        <v>0</v>
      </c>
      <c r="BH1066" s="226">
        <f>IF(N1066="sníž. přenesená",J1066,0)</f>
        <v>0</v>
      </c>
      <c r="BI1066" s="226">
        <f>IF(N1066="nulová",J1066,0)</f>
        <v>0</v>
      </c>
      <c r="BJ1066" s="18" t="s">
        <v>89</v>
      </c>
      <c r="BK1066" s="226">
        <f>ROUND(I1066*H1066,2)</f>
        <v>0</v>
      </c>
      <c r="BL1066" s="18" t="s">
        <v>236</v>
      </c>
      <c r="BM1066" s="225" t="s">
        <v>1533</v>
      </c>
    </row>
    <row r="1067" s="2" customFormat="1">
      <c r="A1067" s="40"/>
      <c r="B1067" s="41"/>
      <c r="C1067" s="42"/>
      <c r="D1067" s="227" t="s">
        <v>148</v>
      </c>
      <c r="E1067" s="42"/>
      <c r="F1067" s="228" t="s">
        <v>1534</v>
      </c>
      <c r="G1067" s="42"/>
      <c r="H1067" s="42"/>
      <c r="I1067" s="229"/>
      <c r="J1067" s="42"/>
      <c r="K1067" s="42"/>
      <c r="L1067" s="46"/>
      <c r="M1067" s="230"/>
      <c r="N1067" s="231"/>
      <c r="O1067" s="86"/>
      <c r="P1067" s="86"/>
      <c r="Q1067" s="86"/>
      <c r="R1067" s="86"/>
      <c r="S1067" s="86"/>
      <c r="T1067" s="87"/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T1067" s="18" t="s">
        <v>148</v>
      </c>
      <c r="AU1067" s="18" t="s">
        <v>91</v>
      </c>
    </row>
    <row r="1068" s="2" customFormat="1" ht="16.5" customHeight="1">
      <c r="A1068" s="40"/>
      <c r="B1068" s="41"/>
      <c r="C1068" s="244" t="s">
        <v>1535</v>
      </c>
      <c r="D1068" s="244" t="s">
        <v>152</v>
      </c>
      <c r="E1068" s="245" t="s">
        <v>1536</v>
      </c>
      <c r="F1068" s="246" t="s">
        <v>1537</v>
      </c>
      <c r="G1068" s="247" t="s">
        <v>1538</v>
      </c>
      <c r="H1068" s="248">
        <v>3</v>
      </c>
      <c r="I1068" s="249"/>
      <c r="J1068" s="250">
        <f>ROUND(I1068*H1068,2)</f>
        <v>0</v>
      </c>
      <c r="K1068" s="251"/>
      <c r="L1068" s="252"/>
      <c r="M1068" s="253" t="s">
        <v>44</v>
      </c>
      <c r="N1068" s="254" t="s">
        <v>53</v>
      </c>
      <c r="O1068" s="86"/>
      <c r="P1068" s="223">
        <f>O1068*H1068</f>
        <v>0</v>
      </c>
      <c r="Q1068" s="223">
        <v>0.01</v>
      </c>
      <c r="R1068" s="223">
        <f>Q1068*H1068</f>
        <v>0.029999999999999999</v>
      </c>
      <c r="S1068" s="223">
        <v>0</v>
      </c>
      <c r="T1068" s="224">
        <f>S1068*H1068</f>
        <v>0</v>
      </c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R1068" s="225" t="s">
        <v>332</v>
      </c>
      <c r="AT1068" s="225" t="s">
        <v>152</v>
      </c>
      <c r="AU1068" s="225" t="s">
        <v>91</v>
      </c>
      <c r="AY1068" s="18" t="s">
        <v>139</v>
      </c>
      <c r="BE1068" s="226">
        <f>IF(N1068="základní",J1068,0)</f>
        <v>0</v>
      </c>
      <c r="BF1068" s="226">
        <f>IF(N1068="snížená",J1068,0)</f>
        <v>0</v>
      </c>
      <c r="BG1068" s="226">
        <f>IF(N1068="zákl. přenesená",J1068,0)</f>
        <v>0</v>
      </c>
      <c r="BH1068" s="226">
        <f>IF(N1068="sníž. přenesená",J1068,0)</f>
        <v>0</v>
      </c>
      <c r="BI1068" s="226">
        <f>IF(N1068="nulová",J1068,0)</f>
        <v>0</v>
      </c>
      <c r="BJ1068" s="18" t="s">
        <v>89</v>
      </c>
      <c r="BK1068" s="226">
        <f>ROUND(I1068*H1068,2)</f>
        <v>0</v>
      </c>
      <c r="BL1068" s="18" t="s">
        <v>236</v>
      </c>
      <c r="BM1068" s="225" t="s">
        <v>1539</v>
      </c>
    </row>
    <row r="1069" s="2" customFormat="1" ht="37.8" customHeight="1">
      <c r="A1069" s="40"/>
      <c r="B1069" s="41"/>
      <c r="C1069" s="213" t="s">
        <v>1540</v>
      </c>
      <c r="D1069" s="213" t="s">
        <v>142</v>
      </c>
      <c r="E1069" s="214" t="s">
        <v>1541</v>
      </c>
      <c r="F1069" s="215" t="s">
        <v>1542</v>
      </c>
      <c r="G1069" s="216" t="s">
        <v>161</v>
      </c>
      <c r="H1069" s="217">
        <v>732.02800000000002</v>
      </c>
      <c r="I1069" s="218"/>
      <c r="J1069" s="219">
        <f>ROUND(I1069*H1069,2)</f>
        <v>0</v>
      </c>
      <c r="K1069" s="220"/>
      <c r="L1069" s="46"/>
      <c r="M1069" s="221" t="s">
        <v>44</v>
      </c>
      <c r="N1069" s="222" t="s">
        <v>53</v>
      </c>
      <c r="O1069" s="86"/>
      <c r="P1069" s="223">
        <f>O1069*H1069</f>
        <v>0</v>
      </c>
      <c r="Q1069" s="223">
        <v>0</v>
      </c>
      <c r="R1069" s="223">
        <f>Q1069*H1069</f>
        <v>0</v>
      </c>
      <c r="S1069" s="223">
        <v>0</v>
      </c>
      <c r="T1069" s="224">
        <f>S1069*H1069</f>
        <v>0</v>
      </c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R1069" s="225" t="s">
        <v>236</v>
      </c>
      <c r="AT1069" s="225" t="s">
        <v>142</v>
      </c>
      <c r="AU1069" s="225" t="s">
        <v>91</v>
      </c>
      <c r="AY1069" s="18" t="s">
        <v>139</v>
      </c>
      <c r="BE1069" s="226">
        <f>IF(N1069="základní",J1069,0)</f>
        <v>0</v>
      </c>
      <c r="BF1069" s="226">
        <f>IF(N1069="snížená",J1069,0)</f>
        <v>0</v>
      </c>
      <c r="BG1069" s="226">
        <f>IF(N1069="zákl. přenesená",J1069,0)</f>
        <v>0</v>
      </c>
      <c r="BH1069" s="226">
        <f>IF(N1069="sníž. přenesená",J1069,0)</f>
        <v>0</v>
      </c>
      <c r="BI1069" s="226">
        <f>IF(N1069="nulová",J1069,0)</f>
        <v>0</v>
      </c>
      <c r="BJ1069" s="18" t="s">
        <v>89</v>
      </c>
      <c r="BK1069" s="226">
        <f>ROUND(I1069*H1069,2)</f>
        <v>0</v>
      </c>
      <c r="BL1069" s="18" t="s">
        <v>236</v>
      </c>
      <c r="BM1069" s="225" t="s">
        <v>1543</v>
      </c>
    </row>
    <row r="1070" s="2" customFormat="1">
      <c r="A1070" s="40"/>
      <c r="B1070" s="41"/>
      <c r="C1070" s="42"/>
      <c r="D1070" s="227" t="s">
        <v>148</v>
      </c>
      <c r="E1070" s="42"/>
      <c r="F1070" s="228" t="s">
        <v>1544</v>
      </c>
      <c r="G1070" s="42"/>
      <c r="H1070" s="42"/>
      <c r="I1070" s="229"/>
      <c r="J1070" s="42"/>
      <c r="K1070" s="42"/>
      <c r="L1070" s="46"/>
      <c r="M1070" s="230"/>
      <c r="N1070" s="231"/>
      <c r="O1070" s="86"/>
      <c r="P1070" s="86"/>
      <c r="Q1070" s="86"/>
      <c r="R1070" s="86"/>
      <c r="S1070" s="86"/>
      <c r="T1070" s="87"/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T1070" s="18" t="s">
        <v>148</v>
      </c>
      <c r="AU1070" s="18" t="s">
        <v>91</v>
      </c>
    </row>
    <row r="1071" s="13" customFormat="1">
      <c r="A1071" s="13"/>
      <c r="B1071" s="232"/>
      <c r="C1071" s="233"/>
      <c r="D1071" s="234" t="s">
        <v>150</v>
      </c>
      <c r="E1071" s="235" t="s">
        <v>44</v>
      </c>
      <c r="F1071" s="236" t="s">
        <v>753</v>
      </c>
      <c r="G1071" s="233"/>
      <c r="H1071" s="237">
        <v>331.20800000000003</v>
      </c>
      <c r="I1071" s="238"/>
      <c r="J1071" s="233"/>
      <c r="K1071" s="233"/>
      <c r="L1071" s="239"/>
      <c r="M1071" s="240"/>
      <c r="N1071" s="241"/>
      <c r="O1071" s="241"/>
      <c r="P1071" s="241"/>
      <c r="Q1071" s="241"/>
      <c r="R1071" s="241"/>
      <c r="S1071" s="241"/>
      <c r="T1071" s="242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3" t="s">
        <v>150</v>
      </c>
      <c r="AU1071" s="243" t="s">
        <v>91</v>
      </c>
      <c r="AV1071" s="13" t="s">
        <v>91</v>
      </c>
      <c r="AW1071" s="13" t="s">
        <v>42</v>
      </c>
      <c r="AX1071" s="13" t="s">
        <v>82</v>
      </c>
      <c r="AY1071" s="243" t="s">
        <v>139</v>
      </c>
    </row>
    <row r="1072" s="13" customFormat="1">
      <c r="A1072" s="13"/>
      <c r="B1072" s="232"/>
      <c r="C1072" s="233"/>
      <c r="D1072" s="234" t="s">
        <v>150</v>
      </c>
      <c r="E1072" s="235" t="s">
        <v>44</v>
      </c>
      <c r="F1072" s="236" t="s">
        <v>754</v>
      </c>
      <c r="G1072" s="233"/>
      <c r="H1072" s="237">
        <v>272.916</v>
      </c>
      <c r="I1072" s="238"/>
      <c r="J1072" s="233"/>
      <c r="K1072" s="233"/>
      <c r="L1072" s="239"/>
      <c r="M1072" s="240"/>
      <c r="N1072" s="241"/>
      <c r="O1072" s="241"/>
      <c r="P1072" s="241"/>
      <c r="Q1072" s="241"/>
      <c r="R1072" s="241"/>
      <c r="S1072" s="241"/>
      <c r="T1072" s="24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3" t="s">
        <v>150</v>
      </c>
      <c r="AU1072" s="243" t="s">
        <v>91</v>
      </c>
      <c r="AV1072" s="13" t="s">
        <v>91</v>
      </c>
      <c r="AW1072" s="13" t="s">
        <v>42</v>
      </c>
      <c r="AX1072" s="13" t="s">
        <v>82</v>
      </c>
      <c r="AY1072" s="243" t="s">
        <v>139</v>
      </c>
    </row>
    <row r="1073" s="13" customFormat="1">
      <c r="A1073" s="13"/>
      <c r="B1073" s="232"/>
      <c r="C1073" s="233"/>
      <c r="D1073" s="234" t="s">
        <v>150</v>
      </c>
      <c r="E1073" s="235" t="s">
        <v>44</v>
      </c>
      <c r="F1073" s="236" t="s">
        <v>755</v>
      </c>
      <c r="G1073" s="233"/>
      <c r="H1073" s="237">
        <v>45.518999999999998</v>
      </c>
      <c r="I1073" s="238"/>
      <c r="J1073" s="233"/>
      <c r="K1073" s="233"/>
      <c r="L1073" s="239"/>
      <c r="M1073" s="240"/>
      <c r="N1073" s="241"/>
      <c r="O1073" s="241"/>
      <c r="P1073" s="241"/>
      <c r="Q1073" s="241"/>
      <c r="R1073" s="241"/>
      <c r="S1073" s="241"/>
      <c r="T1073" s="242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3" t="s">
        <v>150</v>
      </c>
      <c r="AU1073" s="243" t="s">
        <v>91</v>
      </c>
      <c r="AV1073" s="13" t="s">
        <v>91</v>
      </c>
      <c r="AW1073" s="13" t="s">
        <v>42</v>
      </c>
      <c r="AX1073" s="13" t="s">
        <v>82</v>
      </c>
      <c r="AY1073" s="243" t="s">
        <v>139</v>
      </c>
    </row>
    <row r="1074" s="13" customFormat="1">
      <c r="A1074" s="13"/>
      <c r="B1074" s="232"/>
      <c r="C1074" s="233"/>
      <c r="D1074" s="234" t="s">
        <v>150</v>
      </c>
      <c r="E1074" s="235" t="s">
        <v>44</v>
      </c>
      <c r="F1074" s="236" t="s">
        <v>758</v>
      </c>
      <c r="G1074" s="233"/>
      <c r="H1074" s="237">
        <v>56.32</v>
      </c>
      <c r="I1074" s="238"/>
      <c r="J1074" s="233"/>
      <c r="K1074" s="233"/>
      <c r="L1074" s="239"/>
      <c r="M1074" s="240"/>
      <c r="N1074" s="241"/>
      <c r="O1074" s="241"/>
      <c r="P1074" s="241"/>
      <c r="Q1074" s="241"/>
      <c r="R1074" s="241"/>
      <c r="S1074" s="241"/>
      <c r="T1074" s="24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3" t="s">
        <v>150</v>
      </c>
      <c r="AU1074" s="243" t="s">
        <v>91</v>
      </c>
      <c r="AV1074" s="13" t="s">
        <v>91</v>
      </c>
      <c r="AW1074" s="13" t="s">
        <v>42</v>
      </c>
      <c r="AX1074" s="13" t="s">
        <v>82</v>
      </c>
      <c r="AY1074" s="243" t="s">
        <v>139</v>
      </c>
    </row>
    <row r="1075" s="13" customFormat="1">
      <c r="A1075" s="13"/>
      <c r="B1075" s="232"/>
      <c r="C1075" s="233"/>
      <c r="D1075" s="234" t="s">
        <v>150</v>
      </c>
      <c r="E1075" s="235" t="s">
        <v>44</v>
      </c>
      <c r="F1075" s="236" t="s">
        <v>756</v>
      </c>
      <c r="G1075" s="233"/>
      <c r="H1075" s="237">
        <v>26.065000000000001</v>
      </c>
      <c r="I1075" s="238"/>
      <c r="J1075" s="233"/>
      <c r="K1075" s="233"/>
      <c r="L1075" s="239"/>
      <c r="M1075" s="240"/>
      <c r="N1075" s="241"/>
      <c r="O1075" s="241"/>
      <c r="P1075" s="241"/>
      <c r="Q1075" s="241"/>
      <c r="R1075" s="241"/>
      <c r="S1075" s="241"/>
      <c r="T1075" s="24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3" t="s">
        <v>150</v>
      </c>
      <c r="AU1075" s="243" t="s">
        <v>91</v>
      </c>
      <c r="AV1075" s="13" t="s">
        <v>91</v>
      </c>
      <c r="AW1075" s="13" t="s">
        <v>42</v>
      </c>
      <c r="AX1075" s="13" t="s">
        <v>82</v>
      </c>
      <c r="AY1075" s="243" t="s">
        <v>139</v>
      </c>
    </row>
    <row r="1076" s="14" customFormat="1">
      <c r="A1076" s="14"/>
      <c r="B1076" s="255"/>
      <c r="C1076" s="256"/>
      <c r="D1076" s="234" t="s">
        <v>150</v>
      </c>
      <c r="E1076" s="257" t="s">
        <v>44</v>
      </c>
      <c r="F1076" s="258" t="s">
        <v>167</v>
      </c>
      <c r="G1076" s="256"/>
      <c r="H1076" s="259">
        <v>732.02800000000002</v>
      </c>
      <c r="I1076" s="260"/>
      <c r="J1076" s="256"/>
      <c r="K1076" s="256"/>
      <c r="L1076" s="261"/>
      <c r="M1076" s="262"/>
      <c r="N1076" s="263"/>
      <c r="O1076" s="263"/>
      <c r="P1076" s="263"/>
      <c r="Q1076" s="263"/>
      <c r="R1076" s="263"/>
      <c r="S1076" s="263"/>
      <c r="T1076" s="264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65" t="s">
        <v>150</v>
      </c>
      <c r="AU1076" s="265" t="s">
        <v>91</v>
      </c>
      <c r="AV1076" s="14" t="s">
        <v>146</v>
      </c>
      <c r="AW1076" s="14" t="s">
        <v>42</v>
      </c>
      <c r="AX1076" s="14" t="s">
        <v>89</v>
      </c>
      <c r="AY1076" s="265" t="s">
        <v>139</v>
      </c>
    </row>
    <row r="1077" s="2" customFormat="1" ht="24.15" customHeight="1">
      <c r="A1077" s="40"/>
      <c r="B1077" s="41"/>
      <c r="C1077" s="244" t="s">
        <v>1545</v>
      </c>
      <c r="D1077" s="244" t="s">
        <v>152</v>
      </c>
      <c r="E1077" s="245" t="s">
        <v>1546</v>
      </c>
      <c r="F1077" s="246" t="s">
        <v>1547</v>
      </c>
      <c r="G1077" s="247" t="s">
        <v>161</v>
      </c>
      <c r="H1077" s="248">
        <v>805.23099999999999</v>
      </c>
      <c r="I1077" s="249"/>
      <c r="J1077" s="250">
        <f>ROUND(I1077*H1077,2)</f>
        <v>0</v>
      </c>
      <c r="K1077" s="251"/>
      <c r="L1077" s="252"/>
      <c r="M1077" s="253" t="s">
        <v>44</v>
      </c>
      <c r="N1077" s="254" t="s">
        <v>53</v>
      </c>
      <c r="O1077" s="86"/>
      <c r="P1077" s="223">
        <f>O1077*H1077</f>
        <v>0</v>
      </c>
      <c r="Q1077" s="223">
        <v>0.00012999999999999999</v>
      </c>
      <c r="R1077" s="223">
        <f>Q1077*H1077</f>
        <v>0.10468002999999999</v>
      </c>
      <c r="S1077" s="223">
        <v>0</v>
      </c>
      <c r="T1077" s="224">
        <f>S1077*H1077</f>
        <v>0</v>
      </c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R1077" s="225" t="s">
        <v>332</v>
      </c>
      <c r="AT1077" s="225" t="s">
        <v>152</v>
      </c>
      <c r="AU1077" s="225" t="s">
        <v>91</v>
      </c>
      <c r="AY1077" s="18" t="s">
        <v>139</v>
      </c>
      <c r="BE1077" s="226">
        <f>IF(N1077="základní",J1077,0)</f>
        <v>0</v>
      </c>
      <c r="BF1077" s="226">
        <f>IF(N1077="snížená",J1077,0)</f>
        <v>0</v>
      </c>
      <c r="BG1077" s="226">
        <f>IF(N1077="zákl. přenesená",J1077,0)</f>
        <v>0</v>
      </c>
      <c r="BH1077" s="226">
        <f>IF(N1077="sníž. přenesená",J1077,0)</f>
        <v>0</v>
      </c>
      <c r="BI1077" s="226">
        <f>IF(N1077="nulová",J1077,0)</f>
        <v>0</v>
      </c>
      <c r="BJ1077" s="18" t="s">
        <v>89</v>
      </c>
      <c r="BK1077" s="226">
        <f>ROUND(I1077*H1077,2)</f>
        <v>0</v>
      </c>
      <c r="BL1077" s="18" t="s">
        <v>236</v>
      </c>
      <c r="BM1077" s="225" t="s">
        <v>1548</v>
      </c>
    </row>
    <row r="1078" s="13" customFormat="1">
      <c r="A1078" s="13"/>
      <c r="B1078" s="232"/>
      <c r="C1078" s="233"/>
      <c r="D1078" s="234" t="s">
        <v>150</v>
      </c>
      <c r="E1078" s="235" t="s">
        <v>44</v>
      </c>
      <c r="F1078" s="236" t="s">
        <v>753</v>
      </c>
      <c r="G1078" s="233"/>
      <c r="H1078" s="237">
        <v>331.20800000000003</v>
      </c>
      <c r="I1078" s="238"/>
      <c r="J1078" s="233"/>
      <c r="K1078" s="233"/>
      <c r="L1078" s="239"/>
      <c r="M1078" s="240"/>
      <c r="N1078" s="241"/>
      <c r="O1078" s="241"/>
      <c r="P1078" s="241"/>
      <c r="Q1078" s="241"/>
      <c r="R1078" s="241"/>
      <c r="S1078" s="241"/>
      <c r="T1078" s="242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3" t="s">
        <v>150</v>
      </c>
      <c r="AU1078" s="243" t="s">
        <v>91</v>
      </c>
      <c r="AV1078" s="13" t="s">
        <v>91</v>
      </c>
      <c r="AW1078" s="13" t="s">
        <v>42</v>
      </c>
      <c r="AX1078" s="13" t="s">
        <v>82</v>
      </c>
      <c r="AY1078" s="243" t="s">
        <v>139</v>
      </c>
    </row>
    <row r="1079" s="13" customFormat="1">
      <c r="A1079" s="13"/>
      <c r="B1079" s="232"/>
      <c r="C1079" s="233"/>
      <c r="D1079" s="234" t="s">
        <v>150</v>
      </c>
      <c r="E1079" s="235" t="s">
        <v>44</v>
      </c>
      <c r="F1079" s="236" t="s">
        <v>754</v>
      </c>
      <c r="G1079" s="233"/>
      <c r="H1079" s="237">
        <v>272.916</v>
      </c>
      <c r="I1079" s="238"/>
      <c r="J1079" s="233"/>
      <c r="K1079" s="233"/>
      <c r="L1079" s="239"/>
      <c r="M1079" s="240"/>
      <c r="N1079" s="241"/>
      <c r="O1079" s="241"/>
      <c r="P1079" s="241"/>
      <c r="Q1079" s="241"/>
      <c r="R1079" s="241"/>
      <c r="S1079" s="241"/>
      <c r="T1079" s="24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3" t="s">
        <v>150</v>
      </c>
      <c r="AU1079" s="243" t="s">
        <v>91</v>
      </c>
      <c r="AV1079" s="13" t="s">
        <v>91</v>
      </c>
      <c r="AW1079" s="13" t="s">
        <v>42</v>
      </c>
      <c r="AX1079" s="13" t="s">
        <v>82</v>
      </c>
      <c r="AY1079" s="243" t="s">
        <v>139</v>
      </c>
    </row>
    <row r="1080" s="13" customFormat="1">
      <c r="A1080" s="13"/>
      <c r="B1080" s="232"/>
      <c r="C1080" s="233"/>
      <c r="D1080" s="234" t="s">
        <v>150</v>
      </c>
      <c r="E1080" s="235" t="s">
        <v>44</v>
      </c>
      <c r="F1080" s="236" t="s">
        <v>755</v>
      </c>
      <c r="G1080" s="233"/>
      <c r="H1080" s="237">
        <v>45.518999999999998</v>
      </c>
      <c r="I1080" s="238"/>
      <c r="J1080" s="233"/>
      <c r="K1080" s="233"/>
      <c r="L1080" s="239"/>
      <c r="M1080" s="240"/>
      <c r="N1080" s="241"/>
      <c r="O1080" s="241"/>
      <c r="P1080" s="241"/>
      <c r="Q1080" s="241"/>
      <c r="R1080" s="241"/>
      <c r="S1080" s="241"/>
      <c r="T1080" s="24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3" t="s">
        <v>150</v>
      </c>
      <c r="AU1080" s="243" t="s">
        <v>91</v>
      </c>
      <c r="AV1080" s="13" t="s">
        <v>91</v>
      </c>
      <c r="AW1080" s="13" t="s">
        <v>42</v>
      </c>
      <c r="AX1080" s="13" t="s">
        <v>82</v>
      </c>
      <c r="AY1080" s="243" t="s">
        <v>139</v>
      </c>
    </row>
    <row r="1081" s="13" customFormat="1">
      <c r="A1081" s="13"/>
      <c r="B1081" s="232"/>
      <c r="C1081" s="233"/>
      <c r="D1081" s="234" t="s">
        <v>150</v>
      </c>
      <c r="E1081" s="235" t="s">
        <v>44</v>
      </c>
      <c r="F1081" s="236" t="s">
        <v>758</v>
      </c>
      <c r="G1081" s="233"/>
      <c r="H1081" s="237">
        <v>56.32</v>
      </c>
      <c r="I1081" s="238"/>
      <c r="J1081" s="233"/>
      <c r="K1081" s="233"/>
      <c r="L1081" s="239"/>
      <c r="M1081" s="240"/>
      <c r="N1081" s="241"/>
      <c r="O1081" s="241"/>
      <c r="P1081" s="241"/>
      <c r="Q1081" s="241"/>
      <c r="R1081" s="241"/>
      <c r="S1081" s="241"/>
      <c r="T1081" s="242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3" t="s">
        <v>150</v>
      </c>
      <c r="AU1081" s="243" t="s">
        <v>91</v>
      </c>
      <c r="AV1081" s="13" t="s">
        <v>91</v>
      </c>
      <c r="AW1081" s="13" t="s">
        <v>42</v>
      </c>
      <c r="AX1081" s="13" t="s">
        <v>82</v>
      </c>
      <c r="AY1081" s="243" t="s">
        <v>139</v>
      </c>
    </row>
    <row r="1082" s="13" customFormat="1">
      <c r="A1082" s="13"/>
      <c r="B1082" s="232"/>
      <c r="C1082" s="233"/>
      <c r="D1082" s="234" t="s">
        <v>150</v>
      </c>
      <c r="E1082" s="235" t="s">
        <v>44</v>
      </c>
      <c r="F1082" s="236" t="s">
        <v>756</v>
      </c>
      <c r="G1082" s="233"/>
      <c r="H1082" s="237">
        <v>26.065000000000001</v>
      </c>
      <c r="I1082" s="238"/>
      <c r="J1082" s="233"/>
      <c r="K1082" s="233"/>
      <c r="L1082" s="239"/>
      <c r="M1082" s="240"/>
      <c r="N1082" s="241"/>
      <c r="O1082" s="241"/>
      <c r="P1082" s="241"/>
      <c r="Q1082" s="241"/>
      <c r="R1082" s="241"/>
      <c r="S1082" s="241"/>
      <c r="T1082" s="242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3" t="s">
        <v>150</v>
      </c>
      <c r="AU1082" s="243" t="s">
        <v>91</v>
      </c>
      <c r="AV1082" s="13" t="s">
        <v>91</v>
      </c>
      <c r="AW1082" s="13" t="s">
        <v>42</v>
      </c>
      <c r="AX1082" s="13" t="s">
        <v>82</v>
      </c>
      <c r="AY1082" s="243" t="s">
        <v>139</v>
      </c>
    </row>
    <row r="1083" s="14" customFormat="1">
      <c r="A1083" s="14"/>
      <c r="B1083" s="255"/>
      <c r="C1083" s="256"/>
      <c r="D1083" s="234" t="s">
        <v>150</v>
      </c>
      <c r="E1083" s="257" t="s">
        <v>44</v>
      </c>
      <c r="F1083" s="258" t="s">
        <v>167</v>
      </c>
      <c r="G1083" s="256"/>
      <c r="H1083" s="259">
        <v>732.02800000000002</v>
      </c>
      <c r="I1083" s="260"/>
      <c r="J1083" s="256"/>
      <c r="K1083" s="256"/>
      <c r="L1083" s="261"/>
      <c r="M1083" s="262"/>
      <c r="N1083" s="263"/>
      <c r="O1083" s="263"/>
      <c r="P1083" s="263"/>
      <c r="Q1083" s="263"/>
      <c r="R1083" s="263"/>
      <c r="S1083" s="263"/>
      <c r="T1083" s="264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65" t="s">
        <v>150</v>
      </c>
      <c r="AU1083" s="265" t="s">
        <v>91</v>
      </c>
      <c r="AV1083" s="14" t="s">
        <v>146</v>
      </c>
      <c r="AW1083" s="14" t="s">
        <v>42</v>
      </c>
      <c r="AX1083" s="14" t="s">
        <v>89</v>
      </c>
      <c r="AY1083" s="265" t="s">
        <v>139</v>
      </c>
    </row>
    <row r="1084" s="13" customFormat="1">
      <c r="A1084" s="13"/>
      <c r="B1084" s="232"/>
      <c r="C1084" s="233"/>
      <c r="D1084" s="234" t="s">
        <v>150</v>
      </c>
      <c r="E1084" s="233"/>
      <c r="F1084" s="236" t="s">
        <v>1549</v>
      </c>
      <c r="G1084" s="233"/>
      <c r="H1084" s="237">
        <v>805.23099999999999</v>
      </c>
      <c r="I1084" s="238"/>
      <c r="J1084" s="233"/>
      <c r="K1084" s="233"/>
      <c r="L1084" s="239"/>
      <c r="M1084" s="240"/>
      <c r="N1084" s="241"/>
      <c r="O1084" s="241"/>
      <c r="P1084" s="241"/>
      <c r="Q1084" s="241"/>
      <c r="R1084" s="241"/>
      <c r="S1084" s="241"/>
      <c r="T1084" s="24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3" t="s">
        <v>150</v>
      </c>
      <c r="AU1084" s="243" t="s">
        <v>91</v>
      </c>
      <c r="AV1084" s="13" t="s">
        <v>91</v>
      </c>
      <c r="AW1084" s="13" t="s">
        <v>4</v>
      </c>
      <c r="AX1084" s="13" t="s">
        <v>89</v>
      </c>
      <c r="AY1084" s="243" t="s">
        <v>139</v>
      </c>
    </row>
    <row r="1085" s="2" customFormat="1" ht="16.5" customHeight="1">
      <c r="A1085" s="40"/>
      <c r="B1085" s="41"/>
      <c r="C1085" s="244" t="s">
        <v>1550</v>
      </c>
      <c r="D1085" s="244" t="s">
        <v>152</v>
      </c>
      <c r="E1085" s="245" t="s">
        <v>1551</v>
      </c>
      <c r="F1085" s="246" t="s">
        <v>1552</v>
      </c>
      <c r="G1085" s="247" t="s">
        <v>197</v>
      </c>
      <c r="H1085" s="248">
        <v>915.03499999999997</v>
      </c>
      <c r="I1085" s="249"/>
      <c r="J1085" s="250">
        <f>ROUND(I1085*H1085,2)</f>
        <v>0</v>
      </c>
      <c r="K1085" s="251"/>
      <c r="L1085" s="252"/>
      <c r="M1085" s="253" t="s">
        <v>44</v>
      </c>
      <c r="N1085" s="254" t="s">
        <v>53</v>
      </c>
      <c r="O1085" s="86"/>
      <c r="P1085" s="223">
        <f>O1085*H1085</f>
        <v>0</v>
      </c>
      <c r="Q1085" s="223">
        <v>3.0000000000000001E-05</v>
      </c>
      <c r="R1085" s="223">
        <f>Q1085*H1085</f>
        <v>0.027451050000000001</v>
      </c>
      <c r="S1085" s="223">
        <v>0</v>
      </c>
      <c r="T1085" s="224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25" t="s">
        <v>332</v>
      </c>
      <c r="AT1085" s="225" t="s">
        <v>152</v>
      </c>
      <c r="AU1085" s="225" t="s">
        <v>91</v>
      </c>
      <c r="AY1085" s="18" t="s">
        <v>139</v>
      </c>
      <c r="BE1085" s="226">
        <f>IF(N1085="základní",J1085,0)</f>
        <v>0</v>
      </c>
      <c r="BF1085" s="226">
        <f>IF(N1085="snížená",J1085,0)</f>
        <v>0</v>
      </c>
      <c r="BG1085" s="226">
        <f>IF(N1085="zákl. přenesená",J1085,0)</f>
        <v>0</v>
      </c>
      <c r="BH1085" s="226">
        <f>IF(N1085="sníž. přenesená",J1085,0)</f>
        <v>0</v>
      </c>
      <c r="BI1085" s="226">
        <f>IF(N1085="nulová",J1085,0)</f>
        <v>0</v>
      </c>
      <c r="BJ1085" s="18" t="s">
        <v>89</v>
      </c>
      <c r="BK1085" s="226">
        <f>ROUND(I1085*H1085,2)</f>
        <v>0</v>
      </c>
      <c r="BL1085" s="18" t="s">
        <v>236</v>
      </c>
      <c r="BM1085" s="225" t="s">
        <v>1553</v>
      </c>
    </row>
    <row r="1086" s="13" customFormat="1">
      <c r="A1086" s="13"/>
      <c r="B1086" s="232"/>
      <c r="C1086" s="233"/>
      <c r="D1086" s="234" t="s">
        <v>150</v>
      </c>
      <c r="E1086" s="235" t="s">
        <v>44</v>
      </c>
      <c r="F1086" s="236" t="s">
        <v>753</v>
      </c>
      <c r="G1086" s="233"/>
      <c r="H1086" s="237">
        <v>331.20800000000003</v>
      </c>
      <c r="I1086" s="238"/>
      <c r="J1086" s="233"/>
      <c r="K1086" s="233"/>
      <c r="L1086" s="239"/>
      <c r="M1086" s="240"/>
      <c r="N1086" s="241"/>
      <c r="O1086" s="241"/>
      <c r="P1086" s="241"/>
      <c r="Q1086" s="241"/>
      <c r="R1086" s="241"/>
      <c r="S1086" s="241"/>
      <c r="T1086" s="24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3" t="s">
        <v>150</v>
      </c>
      <c r="AU1086" s="243" t="s">
        <v>91</v>
      </c>
      <c r="AV1086" s="13" t="s">
        <v>91</v>
      </c>
      <c r="AW1086" s="13" t="s">
        <v>42</v>
      </c>
      <c r="AX1086" s="13" t="s">
        <v>82</v>
      </c>
      <c r="AY1086" s="243" t="s">
        <v>139</v>
      </c>
    </row>
    <row r="1087" s="13" customFormat="1">
      <c r="A1087" s="13"/>
      <c r="B1087" s="232"/>
      <c r="C1087" s="233"/>
      <c r="D1087" s="234" t="s">
        <v>150</v>
      </c>
      <c r="E1087" s="235" t="s">
        <v>44</v>
      </c>
      <c r="F1087" s="236" t="s">
        <v>754</v>
      </c>
      <c r="G1087" s="233"/>
      <c r="H1087" s="237">
        <v>272.916</v>
      </c>
      <c r="I1087" s="238"/>
      <c r="J1087" s="233"/>
      <c r="K1087" s="233"/>
      <c r="L1087" s="239"/>
      <c r="M1087" s="240"/>
      <c r="N1087" s="241"/>
      <c r="O1087" s="241"/>
      <c r="P1087" s="241"/>
      <c r="Q1087" s="241"/>
      <c r="R1087" s="241"/>
      <c r="S1087" s="241"/>
      <c r="T1087" s="242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3" t="s">
        <v>150</v>
      </c>
      <c r="AU1087" s="243" t="s">
        <v>91</v>
      </c>
      <c r="AV1087" s="13" t="s">
        <v>91</v>
      </c>
      <c r="AW1087" s="13" t="s">
        <v>42</v>
      </c>
      <c r="AX1087" s="13" t="s">
        <v>82</v>
      </c>
      <c r="AY1087" s="243" t="s">
        <v>139</v>
      </c>
    </row>
    <row r="1088" s="13" customFormat="1">
      <c r="A1088" s="13"/>
      <c r="B1088" s="232"/>
      <c r="C1088" s="233"/>
      <c r="D1088" s="234" t="s">
        <v>150</v>
      </c>
      <c r="E1088" s="235" t="s">
        <v>44</v>
      </c>
      <c r="F1088" s="236" t="s">
        <v>755</v>
      </c>
      <c r="G1088" s="233"/>
      <c r="H1088" s="237">
        <v>45.518999999999998</v>
      </c>
      <c r="I1088" s="238"/>
      <c r="J1088" s="233"/>
      <c r="K1088" s="233"/>
      <c r="L1088" s="239"/>
      <c r="M1088" s="240"/>
      <c r="N1088" s="241"/>
      <c r="O1088" s="241"/>
      <c r="P1088" s="241"/>
      <c r="Q1088" s="241"/>
      <c r="R1088" s="241"/>
      <c r="S1088" s="241"/>
      <c r="T1088" s="24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3" t="s">
        <v>150</v>
      </c>
      <c r="AU1088" s="243" t="s">
        <v>91</v>
      </c>
      <c r="AV1088" s="13" t="s">
        <v>91</v>
      </c>
      <c r="AW1088" s="13" t="s">
        <v>42</v>
      </c>
      <c r="AX1088" s="13" t="s">
        <v>82</v>
      </c>
      <c r="AY1088" s="243" t="s">
        <v>139</v>
      </c>
    </row>
    <row r="1089" s="13" customFormat="1">
      <c r="A1089" s="13"/>
      <c r="B1089" s="232"/>
      <c r="C1089" s="233"/>
      <c r="D1089" s="234" t="s">
        <v>150</v>
      </c>
      <c r="E1089" s="235" t="s">
        <v>44</v>
      </c>
      <c r="F1089" s="236" t="s">
        <v>758</v>
      </c>
      <c r="G1089" s="233"/>
      <c r="H1089" s="237">
        <v>56.32</v>
      </c>
      <c r="I1089" s="238"/>
      <c r="J1089" s="233"/>
      <c r="K1089" s="233"/>
      <c r="L1089" s="239"/>
      <c r="M1089" s="240"/>
      <c r="N1089" s="241"/>
      <c r="O1089" s="241"/>
      <c r="P1089" s="241"/>
      <c r="Q1089" s="241"/>
      <c r="R1089" s="241"/>
      <c r="S1089" s="241"/>
      <c r="T1089" s="242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3" t="s">
        <v>150</v>
      </c>
      <c r="AU1089" s="243" t="s">
        <v>91</v>
      </c>
      <c r="AV1089" s="13" t="s">
        <v>91</v>
      </c>
      <c r="AW1089" s="13" t="s">
        <v>42</v>
      </c>
      <c r="AX1089" s="13" t="s">
        <v>82</v>
      </c>
      <c r="AY1089" s="243" t="s">
        <v>139</v>
      </c>
    </row>
    <row r="1090" s="13" customFormat="1">
      <c r="A1090" s="13"/>
      <c r="B1090" s="232"/>
      <c r="C1090" s="233"/>
      <c r="D1090" s="234" t="s">
        <v>150</v>
      </c>
      <c r="E1090" s="235" t="s">
        <v>44</v>
      </c>
      <c r="F1090" s="236" t="s">
        <v>756</v>
      </c>
      <c r="G1090" s="233"/>
      <c r="H1090" s="237">
        <v>26.065000000000001</v>
      </c>
      <c r="I1090" s="238"/>
      <c r="J1090" s="233"/>
      <c r="K1090" s="233"/>
      <c r="L1090" s="239"/>
      <c r="M1090" s="240"/>
      <c r="N1090" s="241"/>
      <c r="O1090" s="241"/>
      <c r="P1090" s="241"/>
      <c r="Q1090" s="241"/>
      <c r="R1090" s="241"/>
      <c r="S1090" s="241"/>
      <c r="T1090" s="242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3" t="s">
        <v>150</v>
      </c>
      <c r="AU1090" s="243" t="s">
        <v>91</v>
      </c>
      <c r="AV1090" s="13" t="s">
        <v>91</v>
      </c>
      <c r="AW1090" s="13" t="s">
        <v>42</v>
      </c>
      <c r="AX1090" s="13" t="s">
        <v>82</v>
      </c>
      <c r="AY1090" s="243" t="s">
        <v>139</v>
      </c>
    </row>
    <row r="1091" s="14" customFormat="1">
      <c r="A1091" s="14"/>
      <c r="B1091" s="255"/>
      <c r="C1091" s="256"/>
      <c r="D1091" s="234" t="s">
        <v>150</v>
      </c>
      <c r="E1091" s="257" t="s">
        <v>44</v>
      </c>
      <c r="F1091" s="258" t="s">
        <v>167</v>
      </c>
      <c r="G1091" s="256"/>
      <c r="H1091" s="259">
        <v>732.02800000000002</v>
      </c>
      <c r="I1091" s="260"/>
      <c r="J1091" s="256"/>
      <c r="K1091" s="256"/>
      <c r="L1091" s="261"/>
      <c r="M1091" s="262"/>
      <c r="N1091" s="263"/>
      <c r="O1091" s="263"/>
      <c r="P1091" s="263"/>
      <c r="Q1091" s="263"/>
      <c r="R1091" s="263"/>
      <c r="S1091" s="263"/>
      <c r="T1091" s="264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65" t="s">
        <v>150</v>
      </c>
      <c r="AU1091" s="265" t="s">
        <v>91</v>
      </c>
      <c r="AV1091" s="14" t="s">
        <v>146</v>
      </c>
      <c r="AW1091" s="14" t="s">
        <v>42</v>
      </c>
      <c r="AX1091" s="14" t="s">
        <v>89</v>
      </c>
      <c r="AY1091" s="265" t="s">
        <v>139</v>
      </c>
    </row>
    <row r="1092" s="13" customFormat="1">
      <c r="A1092" s="13"/>
      <c r="B1092" s="232"/>
      <c r="C1092" s="233"/>
      <c r="D1092" s="234" t="s">
        <v>150</v>
      </c>
      <c r="E1092" s="233"/>
      <c r="F1092" s="236" t="s">
        <v>1554</v>
      </c>
      <c r="G1092" s="233"/>
      <c r="H1092" s="237">
        <v>915.03499999999997</v>
      </c>
      <c r="I1092" s="238"/>
      <c r="J1092" s="233"/>
      <c r="K1092" s="233"/>
      <c r="L1092" s="239"/>
      <c r="M1092" s="240"/>
      <c r="N1092" s="241"/>
      <c r="O1092" s="241"/>
      <c r="P1092" s="241"/>
      <c r="Q1092" s="241"/>
      <c r="R1092" s="241"/>
      <c r="S1092" s="241"/>
      <c r="T1092" s="242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3" t="s">
        <v>150</v>
      </c>
      <c r="AU1092" s="243" t="s">
        <v>91</v>
      </c>
      <c r="AV1092" s="13" t="s">
        <v>91</v>
      </c>
      <c r="AW1092" s="13" t="s">
        <v>4</v>
      </c>
      <c r="AX1092" s="13" t="s">
        <v>89</v>
      </c>
      <c r="AY1092" s="243" t="s">
        <v>139</v>
      </c>
    </row>
    <row r="1093" s="2" customFormat="1" ht="24.15" customHeight="1">
      <c r="A1093" s="40"/>
      <c r="B1093" s="41"/>
      <c r="C1093" s="213" t="s">
        <v>1555</v>
      </c>
      <c r="D1093" s="213" t="s">
        <v>142</v>
      </c>
      <c r="E1093" s="214" t="s">
        <v>1556</v>
      </c>
      <c r="F1093" s="215" t="s">
        <v>1557</v>
      </c>
      <c r="G1093" s="216" t="s">
        <v>197</v>
      </c>
      <c r="H1093" s="217">
        <v>770.55600000000004</v>
      </c>
      <c r="I1093" s="218"/>
      <c r="J1093" s="219">
        <f>ROUND(I1093*H1093,2)</f>
        <v>0</v>
      </c>
      <c r="K1093" s="220"/>
      <c r="L1093" s="46"/>
      <c r="M1093" s="221" t="s">
        <v>44</v>
      </c>
      <c r="N1093" s="222" t="s">
        <v>53</v>
      </c>
      <c r="O1093" s="86"/>
      <c r="P1093" s="223">
        <f>O1093*H1093</f>
        <v>0</v>
      </c>
      <c r="Q1093" s="223">
        <v>0</v>
      </c>
      <c r="R1093" s="223">
        <f>Q1093*H1093</f>
        <v>0</v>
      </c>
      <c r="S1093" s="223">
        <v>0</v>
      </c>
      <c r="T1093" s="224">
        <f>S1093*H1093</f>
        <v>0</v>
      </c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R1093" s="225" t="s">
        <v>236</v>
      </c>
      <c r="AT1093" s="225" t="s">
        <v>142</v>
      </c>
      <c r="AU1093" s="225" t="s">
        <v>91</v>
      </c>
      <c r="AY1093" s="18" t="s">
        <v>139</v>
      </c>
      <c r="BE1093" s="226">
        <f>IF(N1093="základní",J1093,0)</f>
        <v>0</v>
      </c>
      <c r="BF1093" s="226">
        <f>IF(N1093="snížená",J1093,0)</f>
        <v>0</v>
      </c>
      <c r="BG1093" s="226">
        <f>IF(N1093="zákl. přenesená",J1093,0)</f>
        <v>0</v>
      </c>
      <c r="BH1093" s="226">
        <f>IF(N1093="sníž. přenesená",J1093,0)</f>
        <v>0</v>
      </c>
      <c r="BI1093" s="226">
        <f>IF(N1093="nulová",J1093,0)</f>
        <v>0</v>
      </c>
      <c r="BJ1093" s="18" t="s">
        <v>89</v>
      </c>
      <c r="BK1093" s="226">
        <f>ROUND(I1093*H1093,2)</f>
        <v>0</v>
      </c>
      <c r="BL1093" s="18" t="s">
        <v>236</v>
      </c>
      <c r="BM1093" s="225" t="s">
        <v>1558</v>
      </c>
    </row>
    <row r="1094" s="2" customFormat="1">
      <c r="A1094" s="40"/>
      <c r="B1094" s="41"/>
      <c r="C1094" s="42"/>
      <c r="D1094" s="227" t="s">
        <v>148</v>
      </c>
      <c r="E1094" s="42"/>
      <c r="F1094" s="228" t="s">
        <v>1559</v>
      </c>
      <c r="G1094" s="42"/>
      <c r="H1094" s="42"/>
      <c r="I1094" s="229"/>
      <c r="J1094" s="42"/>
      <c r="K1094" s="42"/>
      <c r="L1094" s="46"/>
      <c r="M1094" s="230"/>
      <c r="N1094" s="231"/>
      <c r="O1094" s="86"/>
      <c r="P1094" s="86"/>
      <c r="Q1094" s="86"/>
      <c r="R1094" s="86"/>
      <c r="S1094" s="86"/>
      <c r="T1094" s="87"/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T1094" s="18" t="s">
        <v>148</v>
      </c>
      <c r="AU1094" s="18" t="s">
        <v>91</v>
      </c>
    </row>
    <row r="1095" s="13" customFormat="1">
      <c r="A1095" s="13"/>
      <c r="B1095" s="232"/>
      <c r="C1095" s="233"/>
      <c r="D1095" s="234" t="s">
        <v>150</v>
      </c>
      <c r="E1095" s="235" t="s">
        <v>44</v>
      </c>
      <c r="F1095" s="236" t="s">
        <v>803</v>
      </c>
      <c r="G1095" s="233"/>
      <c r="H1095" s="237">
        <v>348.63999999999999</v>
      </c>
      <c r="I1095" s="238"/>
      <c r="J1095" s="233"/>
      <c r="K1095" s="233"/>
      <c r="L1095" s="239"/>
      <c r="M1095" s="240"/>
      <c r="N1095" s="241"/>
      <c r="O1095" s="241"/>
      <c r="P1095" s="241"/>
      <c r="Q1095" s="241"/>
      <c r="R1095" s="241"/>
      <c r="S1095" s="241"/>
      <c r="T1095" s="242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3" t="s">
        <v>150</v>
      </c>
      <c r="AU1095" s="243" t="s">
        <v>91</v>
      </c>
      <c r="AV1095" s="13" t="s">
        <v>91</v>
      </c>
      <c r="AW1095" s="13" t="s">
        <v>42</v>
      </c>
      <c r="AX1095" s="13" t="s">
        <v>82</v>
      </c>
      <c r="AY1095" s="243" t="s">
        <v>139</v>
      </c>
    </row>
    <row r="1096" s="13" customFormat="1">
      <c r="A1096" s="13"/>
      <c r="B1096" s="232"/>
      <c r="C1096" s="233"/>
      <c r="D1096" s="234" t="s">
        <v>150</v>
      </c>
      <c r="E1096" s="235" t="s">
        <v>44</v>
      </c>
      <c r="F1096" s="236" t="s">
        <v>804</v>
      </c>
      <c r="G1096" s="233"/>
      <c r="H1096" s="237">
        <v>287.27999999999997</v>
      </c>
      <c r="I1096" s="238"/>
      <c r="J1096" s="233"/>
      <c r="K1096" s="233"/>
      <c r="L1096" s="239"/>
      <c r="M1096" s="240"/>
      <c r="N1096" s="241"/>
      <c r="O1096" s="241"/>
      <c r="P1096" s="241"/>
      <c r="Q1096" s="241"/>
      <c r="R1096" s="241"/>
      <c r="S1096" s="241"/>
      <c r="T1096" s="242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3" t="s">
        <v>150</v>
      </c>
      <c r="AU1096" s="243" t="s">
        <v>91</v>
      </c>
      <c r="AV1096" s="13" t="s">
        <v>91</v>
      </c>
      <c r="AW1096" s="13" t="s">
        <v>42</v>
      </c>
      <c r="AX1096" s="13" t="s">
        <v>82</v>
      </c>
      <c r="AY1096" s="243" t="s">
        <v>139</v>
      </c>
    </row>
    <row r="1097" s="13" customFormat="1">
      <c r="A1097" s="13"/>
      <c r="B1097" s="232"/>
      <c r="C1097" s="233"/>
      <c r="D1097" s="234" t="s">
        <v>150</v>
      </c>
      <c r="E1097" s="235" t="s">
        <v>44</v>
      </c>
      <c r="F1097" s="236" t="s">
        <v>805</v>
      </c>
      <c r="G1097" s="233"/>
      <c r="H1097" s="237">
        <v>47.914999999999999</v>
      </c>
      <c r="I1097" s="238"/>
      <c r="J1097" s="233"/>
      <c r="K1097" s="233"/>
      <c r="L1097" s="239"/>
      <c r="M1097" s="240"/>
      <c r="N1097" s="241"/>
      <c r="O1097" s="241"/>
      <c r="P1097" s="241"/>
      <c r="Q1097" s="241"/>
      <c r="R1097" s="241"/>
      <c r="S1097" s="241"/>
      <c r="T1097" s="242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43" t="s">
        <v>150</v>
      </c>
      <c r="AU1097" s="243" t="s">
        <v>91</v>
      </c>
      <c r="AV1097" s="13" t="s">
        <v>91</v>
      </c>
      <c r="AW1097" s="13" t="s">
        <v>42</v>
      </c>
      <c r="AX1097" s="13" t="s">
        <v>82</v>
      </c>
      <c r="AY1097" s="243" t="s">
        <v>139</v>
      </c>
    </row>
    <row r="1098" s="13" customFormat="1">
      <c r="A1098" s="13"/>
      <c r="B1098" s="232"/>
      <c r="C1098" s="233"/>
      <c r="D1098" s="234" t="s">
        <v>150</v>
      </c>
      <c r="E1098" s="235" t="s">
        <v>44</v>
      </c>
      <c r="F1098" s="236" t="s">
        <v>806</v>
      </c>
      <c r="G1098" s="233"/>
      <c r="H1098" s="237">
        <v>27.437000000000001</v>
      </c>
      <c r="I1098" s="238"/>
      <c r="J1098" s="233"/>
      <c r="K1098" s="233"/>
      <c r="L1098" s="239"/>
      <c r="M1098" s="240"/>
      <c r="N1098" s="241"/>
      <c r="O1098" s="241"/>
      <c r="P1098" s="241"/>
      <c r="Q1098" s="241"/>
      <c r="R1098" s="241"/>
      <c r="S1098" s="241"/>
      <c r="T1098" s="24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3" t="s">
        <v>150</v>
      </c>
      <c r="AU1098" s="243" t="s">
        <v>91</v>
      </c>
      <c r="AV1098" s="13" t="s">
        <v>91</v>
      </c>
      <c r="AW1098" s="13" t="s">
        <v>42</v>
      </c>
      <c r="AX1098" s="13" t="s">
        <v>82</v>
      </c>
      <c r="AY1098" s="243" t="s">
        <v>139</v>
      </c>
    </row>
    <row r="1099" s="13" customFormat="1">
      <c r="A1099" s="13"/>
      <c r="B1099" s="232"/>
      <c r="C1099" s="233"/>
      <c r="D1099" s="234" t="s">
        <v>150</v>
      </c>
      <c r="E1099" s="235" t="s">
        <v>44</v>
      </c>
      <c r="F1099" s="236" t="s">
        <v>807</v>
      </c>
      <c r="G1099" s="233"/>
      <c r="H1099" s="237">
        <v>59.283999999999999</v>
      </c>
      <c r="I1099" s="238"/>
      <c r="J1099" s="233"/>
      <c r="K1099" s="233"/>
      <c r="L1099" s="239"/>
      <c r="M1099" s="240"/>
      <c r="N1099" s="241"/>
      <c r="O1099" s="241"/>
      <c r="P1099" s="241"/>
      <c r="Q1099" s="241"/>
      <c r="R1099" s="241"/>
      <c r="S1099" s="241"/>
      <c r="T1099" s="24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3" t="s">
        <v>150</v>
      </c>
      <c r="AU1099" s="243" t="s">
        <v>91</v>
      </c>
      <c r="AV1099" s="13" t="s">
        <v>91</v>
      </c>
      <c r="AW1099" s="13" t="s">
        <v>42</v>
      </c>
      <c r="AX1099" s="13" t="s">
        <v>82</v>
      </c>
      <c r="AY1099" s="243" t="s">
        <v>139</v>
      </c>
    </row>
    <row r="1100" s="14" customFormat="1">
      <c r="A1100" s="14"/>
      <c r="B1100" s="255"/>
      <c r="C1100" s="256"/>
      <c r="D1100" s="234" t="s">
        <v>150</v>
      </c>
      <c r="E1100" s="257" t="s">
        <v>44</v>
      </c>
      <c r="F1100" s="258" t="s">
        <v>167</v>
      </c>
      <c r="G1100" s="256"/>
      <c r="H1100" s="259">
        <v>770.55600000000004</v>
      </c>
      <c r="I1100" s="260"/>
      <c r="J1100" s="256"/>
      <c r="K1100" s="256"/>
      <c r="L1100" s="261"/>
      <c r="M1100" s="262"/>
      <c r="N1100" s="263"/>
      <c r="O1100" s="263"/>
      <c r="P1100" s="263"/>
      <c r="Q1100" s="263"/>
      <c r="R1100" s="263"/>
      <c r="S1100" s="263"/>
      <c r="T1100" s="264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65" t="s">
        <v>150</v>
      </c>
      <c r="AU1100" s="265" t="s">
        <v>91</v>
      </c>
      <c r="AV1100" s="14" t="s">
        <v>146</v>
      </c>
      <c r="AW1100" s="14" t="s">
        <v>42</v>
      </c>
      <c r="AX1100" s="14" t="s">
        <v>89</v>
      </c>
      <c r="AY1100" s="265" t="s">
        <v>139</v>
      </c>
    </row>
    <row r="1101" s="2" customFormat="1" ht="24.15" customHeight="1">
      <c r="A1101" s="40"/>
      <c r="B1101" s="41"/>
      <c r="C1101" s="244" t="s">
        <v>1560</v>
      </c>
      <c r="D1101" s="244" t="s">
        <v>152</v>
      </c>
      <c r="E1101" s="245" t="s">
        <v>1561</v>
      </c>
      <c r="F1101" s="246" t="s">
        <v>1562</v>
      </c>
      <c r="G1101" s="247" t="s">
        <v>197</v>
      </c>
      <c r="H1101" s="248">
        <v>847.61199999999997</v>
      </c>
      <c r="I1101" s="249"/>
      <c r="J1101" s="250">
        <f>ROUND(I1101*H1101,2)</f>
        <v>0</v>
      </c>
      <c r="K1101" s="251"/>
      <c r="L1101" s="252"/>
      <c r="M1101" s="253" t="s">
        <v>44</v>
      </c>
      <c r="N1101" s="254" t="s">
        <v>53</v>
      </c>
      <c r="O1101" s="86"/>
      <c r="P1101" s="223">
        <f>O1101*H1101</f>
        <v>0</v>
      </c>
      <c r="Q1101" s="223">
        <v>8.0000000000000007E-05</v>
      </c>
      <c r="R1101" s="223">
        <f>Q1101*H1101</f>
        <v>0.067808960000000001</v>
      </c>
      <c r="S1101" s="223">
        <v>0</v>
      </c>
      <c r="T1101" s="224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25" t="s">
        <v>332</v>
      </c>
      <c r="AT1101" s="225" t="s">
        <v>152</v>
      </c>
      <c r="AU1101" s="225" t="s">
        <v>91</v>
      </c>
      <c r="AY1101" s="18" t="s">
        <v>139</v>
      </c>
      <c r="BE1101" s="226">
        <f>IF(N1101="základní",J1101,0)</f>
        <v>0</v>
      </c>
      <c r="BF1101" s="226">
        <f>IF(N1101="snížená",J1101,0)</f>
        <v>0</v>
      </c>
      <c r="BG1101" s="226">
        <f>IF(N1101="zákl. přenesená",J1101,0)</f>
        <v>0</v>
      </c>
      <c r="BH1101" s="226">
        <f>IF(N1101="sníž. přenesená",J1101,0)</f>
        <v>0</v>
      </c>
      <c r="BI1101" s="226">
        <f>IF(N1101="nulová",J1101,0)</f>
        <v>0</v>
      </c>
      <c r="BJ1101" s="18" t="s">
        <v>89</v>
      </c>
      <c r="BK1101" s="226">
        <f>ROUND(I1101*H1101,2)</f>
        <v>0</v>
      </c>
      <c r="BL1101" s="18" t="s">
        <v>236</v>
      </c>
      <c r="BM1101" s="225" t="s">
        <v>1563</v>
      </c>
    </row>
    <row r="1102" s="13" customFormat="1">
      <c r="A1102" s="13"/>
      <c r="B1102" s="232"/>
      <c r="C1102" s="233"/>
      <c r="D1102" s="234" t="s">
        <v>150</v>
      </c>
      <c r="E1102" s="235" t="s">
        <v>44</v>
      </c>
      <c r="F1102" s="236" t="s">
        <v>803</v>
      </c>
      <c r="G1102" s="233"/>
      <c r="H1102" s="237">
        <v>348.63999999999999</v>
      </c>
      <c r="I1102" s="238"/>
      <c r="J1102" s="233"/>
      <c r="K1102" s="233"/>
      <c r="L1102" s="239"/>
      <c r="M1102" s="240"/>
      <c r="N1102" s="241"/>
      <c r="O1102" s="241"/>
      <c r="P1102" s="241"/>
      <c r="Q1102" s="241"/>
      <c r="R1102" s="241"/>
      <c r="S1102" s="241"/>
      <c r="T1102" s="242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3" t="s">
        <v>150</v>
      </c>
      <c r="AU1102" s="243" t="s">
        <v>91</v>
      </c>
      <c r="AV1102" s="13" t="s">
        <v>91</v>
      </c>
      <c r="AW1102" s="13" t="s">
        <v>42</v>
      </c>
      <c r="AX1102" s="13" t="s">
        <v>82</v>
      </c>
      <c r="AY1102" s="243" t="s">
        <v>139</v>
      </c>
    </row>
    <row r="1103" s="13" customFormat="1">
      <c r="A1103" s="13"/>
      <c r="B1103" s="232"/>
      <c r="C1103" s="233"/>
      <c r="D1103" s="234" t="s">
        <v>150</v>
      </c>
      <c r="E1103" s="235" t="s">
        <v>44</v>
      </c>
      <c r="F1103" s="236" t="s">
        <v>804</v>
      </c>
      <c r="G1103" s="233"/>
      <c r="H1103" s="237">
        <v>287.27999999999997</v>
      </c>
      <c r="I1103" s="238"/>
      <c r="J1103" s="233"/>
      <c r="K1103" s="233"/>
      <c r="L1103" s="239"/>
      <c r="M1103" s="240"/>
      <c r="N1103" s="241"/>
      <c r="O1103" s="241"/>
      <c r="P1103" s="241"/>
      <c r="Q1103" s="241"/>
      <c r="R1103" s="241"/>
      <c r="S1103" s="241"/>
      <c r="T1103" s="242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3" t="s">
        <v>150</v>
      </c>
      <c r="AU1103" s="243" t="s">
        <v>91</v>
      </c>
      <c r="AV1103" s="13" t="s">
        <v>91</v>
      </c>
      <c r="AW1103" s="13" t="s">
        <v>42</v>
      </c>
      <c r="AX1103" s="13" t="s">
        <v>82</v>
      </c>
      <c r="AY1103" s="243" t="s">
        <v>139</v>
      </c>
    </row>
    <row r="1104" s="13" customFormat="1">
      <c r="A1104" s="13"/>
      <c r="B1104" s="232"/>
      <c r="C1104" s="233"/>
      <c r="D1104" s="234" t="s">
        <v>150</v>
      </c>
      <c r="E1104" s="235" t="s">
        <v>44</v>
      </c>
      <c r="F1104" s="236" t="s">
        <v>805</v>
      </c>
      <c r="G1104" s="233"/>
      <c r="H1104" s="237">
        <v>47.914999999999999</v>
      </c>
      <c r="I1104" s="238"/>
      <c r="J1104" s="233"/>
      <c r="K1104" s="233"/>
      <c r="L1104" s="239"/>
      <c r="M1104" s="240"/>
      <c r="N1104" s="241"/>
      <c r="O1104" s="241"/>
      <c r="P1104" s="241"/>
      <c r="Q1104" s="241"/>
      <c r="R1104" s="241"/>
      <c r="S1104" s="241"/>
      <c r="T1104" s="24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3" t="s">
        <v>150</v>
      </c>
      <c r="AU1104" s="243" t="s">
        <v>91</v>
      </c>
      <c r="AV1104" s="13" t="s">
        <v>91</v>
      </c>
      <c r="AW1104" s="13" t="s">
        <v>42</v>
      </c>
      <c r="AX1104" s="13" t="s">
        <v>82</v>
      </c>
      <c r="AY1104" s="243" t="s">
        <v>139</v>
      </c>
    </row>
    <row r="1105" s="13" customFormat="1">
      <c r="A1105" s="13"/>
      <c r="B1105" s="232"/>
      <c r="C1105" s="233"/>
      <c r="D1105" s="234" t="s">
        <v>150</v>
      </c>
      <c r="E1105" s="235" t="s">
        <v>44</v>
      </c>
      <c r="F1105" s="236" t="s">
        <v>806</v>
      </c>
      <c r="G1105" s="233"/>
      <c r="H1105" s="237">
        <v>27.437000000000001</v>
      </c>
      <c r="I1105" s="238"/>
      <c r="J1105" s="233"/>
      <c r="K1105" s="233"/>
      <c r="L1105" s="239"/>
      <c r="M1105" s="240"/>
      <c r="N1105" s="241"/>
      <c r="O1105" s="241"/>
      <c r="P1105" s="241"/>
      <c r="Q1105" s="241"/>
      <c r="R1105" s="241"/>
      <c r="S1105" s="241"/>
      <c r="T1105" s="24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3" t="s">
        <v>150</v>
      </c>
      <c r="AU1105" s="243" t="s">
        <v>91</v>
      </c>
      <c r="AV1105" s="13" t="s">
        <v>91</v>
      </c>
      <c r="AW1105" s="13" t="s">
        <v>42</v>
      </c>
      <c r="AX1105" s="13" t="s">
        <v>82</v>
      </c>
      <c r="AY1105" s="243" t="s">
        <v>139</v>
      </c>
    </row>
    <row r="1106" s="13" customFormat="1">
      <c r="A1106" s="13"/>
      <c r="B1106" s="232"/>
      <c r="C1106" s="233"/>
      <c r="D1106" s="234" t="s">
        <v>150</v>
      </c>
      <c r="E1106" s="235" t="s">
        <v>44</v>
      </c>
      <c r="F1106" s="236" t="s">
        <v>807</v>
      </c>
      <c r="G1106" s="233"/>
      <c r="H1106" s="237">
        <v>59.283999999999999</v>
      </c>
      <c r="I1106" s="238"/>
      <c r="J1106" s="233"/>
      <c r="K1106" s="233"/>
      <c r="L1106" s="239"/>
      <c r="M1106" s="240"/>
      <c r="N1106" s="241"/>
      <c r="O1106" s="241"/>
      <c r="P1106" s="241"/>
      <c r="Q1106" s="241"/>
      <c r="R1106" s="241"/>
      <c r="S1106" s="241"/>
      <c r="T1106" s="242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3" t="s">
        <v>150</v>
      </c>
      <c r="AU1106" s="243" t="s">
        <v>91</v>
      </c>
      <c r="AV1106" s="13" t="s">
        <v>91</v>
      </c>
      <c r="AW1106" s="13" t="s">
        <v>42</v>
      </c>
      <c r="AX1106" s="13" t="s">
        <v>82</v>
      </c>
      <c r="AY1106" s="243" t="s">
        <v>139</v>
      </c>
    </row>
    <row r="1107" s="14" customFormat="1">
      <c r="A1107" s="14"/>
      <c r="B1107" s="255"/>
      <c r="C1107" s="256"/>
      <c r="D1107" s="234" t="s">
        <v>150</v>
      </c>
      <c r="E1107" s="257" t="s">
        <v>44</v>
      </c>
      <c r="F1107" s="258" t="s">
        <v>167</v>
      </c>
      <c r="G1107" s="256"/>
      <c r="H1107" s="259">
        <v>770.55600000000004</v>
      </c>
      <c r="I1107" s="260"/>
      <c r="J1107" s="256"/>
      <c r="K1107" s="256"/>
      <c r="L1107" s="261"/>
      <c r="M1107" s="262"/>
      <c r="N1107" s="263"/>
      <c r="O1107" s="263"/>
      <c r="P1107" s="263"/>
      <c r="Q1107" s="263"/>
      <c r="R1107" s="263"/>
      <c r="S1107" s="263"/>
      <c r="T1107" s="264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65" t="s">
        <v>150</v>
      </c>
      <c r="AU1107" s="265" t="s">
        <v>91</v>
      </c>
      <c r="AV1107" s="14" t="s">
        <v>146</v>
      </c>
      <c r="AW1107" s="14" t="s">
        <v>42</v>
      </c>
      <c r="AX1107" s="14" t="s">
        <v>89</v>
      </c>
      <c r="AY1107" s="265" t="s">
        <v>139</v>
      </c>
    </row>
    <row r="1108" s="13" customFormat="1">
      <c r="A1108" s="13"/>
      <c r="B1108" s="232"/>
      <c r="C1108" s="233"/>
      <c r="D1108" s="234" t="s">
        <v>150</v>
      </c>
      <c r="E1108" s="233"/>
      <c r="F1108" s="236" t="s">
        <v>1564</v>
      </c>
      <c r="G1108" s="233"/>
      <c r="H1108" s="237">
        <v>847.61199999999997</v>
      </c>
      <c r="I1108" s="238"/>
      <c r="J1108" s="233"/>
      <c r="K1108" s="233"/>
      <c r="L1108" s="239"/>
      <c r="M1108" s="240"/>
      <c r="N1108" s="241"/>
      <c r="O1108" s="241"/>
      <c r="P1108" s="241"/>
      <c r="Q1108" s="241"/>
      <c r="R1108" s="241"/>
      <c r="S1108" s="241"/>
      <c r="T1108" s="24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3" t="s">
        <v>150</v>
      </c>
      <c r="AU1108" s="243" t="s">
        <v>91</v>
      </c>
      <c r="AV1108" s="13" t="s">
        <v>91</v>
      </c>
      <c r="AW1108" s="13" t="s">
        <v>4</v>
      </c>
      <c r="AX1108" s="13" t="s">
        <v>89</v>
      </c>
      <c r="AY1108" s="243" t="s">
        <v>139</v>
      </c>
    </row>
    <row r="1109" s="2" customFormat="1" ht="33" customHeight="1">
      <c r="A1109" s="40"/>
      <c r="B1109" s="41"/>
      <c r="C1109" s="213" t="s">
        <v>1565</v>
      </c>
      <c r="D1109" s="213" t="s">
        <v>142</v>
      </c>
      <c r="E1109" s="214" t="s">
        <v>1566</v>
      </c>
      <c r="F1109" s="215" t="s">
        <v>1567</v>
      </c>
      <c r="G1109" s="216" t="s">
        <v>547</v>
      </c>
      <c r="H1109" s="217">
        <v>9</v>
      </c>
      <c r="I1109" s="218"/>
      <c r="J1109" s="219">
        <f>ROUND(I1109*H1109,2)</f>
        <v>0</v>
      </c>
      <c r="K1109" s="220"/>
      <c r="L1109" s="46"/>
      <c r="M1109" s="221" t="s">
        <v>44</v>
      </c>
      <c r="N1109" s="222" t="s">
        <v>53</v>
      </c>
      <c r="O1109" s="86"/>
      <c r="P1109" s="223">
        <f>O1109*H1109</f>
        <v>0</v>
      </c>
      <c r="Q1109" s="223">
        <v>1.0000000000000001E-05</v>
      </c>
      <c r="R1109" s="223">
        <f>Q1109*H1109</f>
        <v>9.0000000000000006E-05</v>
      </c>
      <c r="S1109" s="223">
        <v>0</v>
      </c>
      <c r="T1109" s="224">
        <f>S1109*H1109</f>
        <v>0</v>
      </c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R1109" s="225" t="s">
        <v>236</v>
      </c>
      <c r="AT1109" s="225" t="s">
        <v>142</v>
      </c>
      <c r="AU1109" s="225" t="s">
        <v>91</v>
      </c>
      <c r="AY1109" s="18" t="s">
        <v>139</v>
      </c>
      <c r="BE1109" s="226">
        <f>IF(N1109="základní",J1109,0)</f>
        <v>0</v>
      </c>
      <c r="BF1109" s="226">
        <f>IF(N1109="snížená",J1109,0)</f>
        <v>0</v>
      </c>
      <c r="BG1109" s="226">
        <f>IF(N1109="zákl. přenesená",J1109,0)</f>
        <v>0</v>
      </c>
      <c r="BH1109" s="226">
        <f>IF(N1109="sníž. přenesená",J1109,0)</f>
        <v>0</v>
      </c>
      <c r="BI1109" s="226">
        <f>IF(N1109="nulová",J1109,0)</f>
        <v>0</v>
      </c>
      <c r="BJ1109" s="18" t="s">
        <v>89</v>
      </c>
      <c r="BK1109" s="226">
        <f>ROUND(I1109*H1109,2)</f>
        <v>0</v>
      </c>
      <c r="BL1109" s="18" t="s">
        <v>236</v>
      </c>
      <c r="BM1109" s="225" t="s">
        <v>1568</v>
      </c>
    </row>
    <row r="1110" s="2" customFormat="1">
      <c r="A1110" s="40"/>
      <c r="B1110" s="41"/>
      <c r="C1110" s="42"/>
      <c r="D1110" s="227" t="s">
        <v>148</v>
      </c>
      <c r="E1110" s="42"/>
      <c r="F1110" s="228" t="s">
        <v>1569</v>
      </c>
      <c r="G1110" s="42"/>
      <c r="H1110" s="42"/>
      <c r="I1110" s="229"/>
      <c r="J1110" s="42"/>
      <c r="K1110" s="42"/>
      <c r="L1110" s="46"/>
      <c r="M1110" s="230"/>
      <c r="N1110" s="231"/>
      <c r="O1110" s="86"/>
      <c r="P1110" s="86"/>
      <c r="Q1110" s="86"/>
      <c r="R1110" s="86"/>
      <c r="S1110" s="86"/>
      <c r="T1110" s="87"/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T1110" s="18" t="s">
        <v>148</v>
      </c>
      <c r="AU1110" s="18" t="s">
        <v>91</v>
      </c>
    </row>
    <row r="1111" s="13" customFormat="1">
      <c r="A1111" s="13"/>
      <c r="B1111" s="232"/>
      <c r="C1111" s="233"/>
      <c r="D1111" s="234" t="s">
        <v>150</v>
      </c>
      <c r="E1111" s="235" t="s">
        <v>44</v>
      </c>
      <c r="F1111" s="236" t="s">
        <v>1043</v>
      </c>
      <c r="G1111" s="233"/>
      <c r="H1111" s="237">
        <v>4</v>
      </c>
      <c r="I1111" s="238"/>
      <c r="J1111" s="233"/>
      <c r="K1111" s="233"/>
      <c r="L1111" s="239"/>
      <c r="M1111" s="240"/>
      <c r="N1111" s="241"/>
      <c r="O1111" s="241"/>
      <c r="P1111" s="241"/>
      <c r="Q1111" s="241"/>
      <c r="R1111" s="241"/>
      <c r="S1111" s="241"/>
      <c r="T1111" s="242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43" t="s">
        <v>150</v>
      </c>
      <c r="AU1111" s="243" t="s">
        <v>91</v>
      </c>
      <c r="AV1111" s="13" t="s">
        <v>91</v>
      </c>
      <c r="AW1111" s="13" t="s">
        <v>42</v>
      </c>
      <c r="AX1111" s="13" t="s">
        <v>82</v>
      </c>
      <c r="AY1111" s="243" t="s">
        <v>139</v>
      </c>
    </row>
    <row r="1112" s="13" customFormat="1">
      <c r="A1112" s="13"/>
      <c r="B1112" s="232"/>
      <c r="C1112" s="233"/>
      <c r="D1112" s="234" t="s">
        <v>150</v>
      </c>
      <c r="E1112" s="235" t="s">
        <v>44</v>
      </c>
      <c r="F1112" s="236" t="s">
        <v>1044</v>
      </c>
      <c r="G1112" s="233"/>
      <c r="H1112" s="237">
        <v>1</v>
      </c>
      <c r="I1112" s="238"/>
      <c r="J1112" s="233"/>
      <c r="K1112" s="233"/>
      <c r="L1112" s="239"/>
      <c r="M1112" s="240"/>
      <c r="N1112" s="241"/>
      <c r="O1112" s="241"/>
      <c r="P1112" s="241"/>
      <c r="Q1112" s="241"/>
      <c r="R1112" s="241"/>
      <c r="S1112" s="241"/>
      <c r="T1112" s="242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3" t="s">
        <v>150</v>
      </c>
      <c r="AU1112" s="243" t="s">
        <v>91</v>
      </c>
      <c r="AV1112" s="13" t="s">
        <v>91</v>
      </c>
      <c r="AW1112" s="13" t="s">
        <v>42</v>
      </c>
      <c r="AX1112" s="13" t="s">
        <v>82</v>
      </c>
      <c r="AY1112" s="243" t="s">
        <v>139</v>
      </c>
    </row>
    <row r="1113" s="13" customFormat="1">
      <c r="A1113" s="13"/>
      <c r="B1113" s="232"/>
      <c r="C1113" s="233"/>
      <c r="D1113" s="234" t="s">
        <v>150</v>
      </c>
      <c r="E1113" s="235" t="s">
        <v>44</v>
      </c>
      <c r="F1113" s="236" t="s">
        <v>1045</v>
      </c>
      <c r="G1113" s="233"/>
      <c r="H1113" s="237">
        <v>4</v>
      </c>
      <c r="I1113" s="238"/>
      <c r="J1113" s="233"/>
      <c r="K1113" s="233"/>
      <c r="L1113" s="239"/>
      <c r="M1113" s="240"/>
      <c r="N1113" s="241"/>
      <c r="O1113" s="241"/>
      <c r="P1113" s="241"/>
      <c r="Q1113" s="241"/>
      <c r="R1113" s="241"/>
      <c r="S1113" s="241"/>
      <c r="T1113" s="24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3" t="s">
        <v>150</v>
      </c>
      <c r="AU1113" s="243" t="s">
        <v>91</v>
      </c>
      <c r="AV1113" s="13" t="s">
        <v>91</v>
      </c>
      <c r="AW1113" s="13" t="s">
        <v>42</v>
      </c>
      <c r="AX1113" s="13" t="s">
        <v>82</v>
      </c>
      <c r="AY1113" s="243" t="s">
        <v>139</v>
      </c>
    </row>
    <row r="1114" s="14" customFormat="1">
      <c r="A1114" s="14"/>
      <c r="B1114" s="255"/>
      <c r="C1114" s="256"/>
      <c r="D1114" s="234" t="s">
        <v>150</v>
      </c>
      <c r="E1114" s="257" t="s">
        <v>44</v>
      </c>
      <c r="F1114" s="258" t="s">
        <v>167</v>
      </c>
      <c r="G1114" s="256"/>
      <c r="H1114" s="259">
        <v>9</v>
      </c>
      <c r="I1114" s="260"/>
      <c r="J1114" s="256"/>
      <c r="K1114" s="256"/>
      <c r="L1114" s="261"/>
      <c r="M1114" s="262"/>
      <c r="N1114" s="263"/>
      <c r="O1114" s="263"/>
      <c r="P1114" s="263"/>
      <c r="Q1114" s="263"/>
      <c r="R1114" s="263"/>
      <c r="S1114" s="263"/>
      <c r="T1114" s="264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65" t="s">
        <v>150</v>
      </c>
      <c r="AU1114" s="265" t="s">
        <v>91</v>
      </c>
      <c r="AV1114" s="14" t="s">
        <v>146</v>
      </c>
      <c r="AW1114" s="14" t="s">
        <v>42</v>
      </c>
      <c r="AX1114" s="14" t="s">
        <v>89</v>
      </c>
      <c r="AY1114" s="265" t="s">
        <v>139</v>
      </c>
    </row>
    <row r="1115" s="2" customFormat="1" ht="33" customHeight="1">
      <c r="A1115" s="40"/>
      <c r="B1115" s="41"/>
      <c r="C1115" s="213" t="s">
        <v>1570</v>
      </c>
      <c r="D1115" s="213" t="s">
        <v>142</v>
      </c>
      <c r="E1115" s="214" t="s">
        <v>1571</v>
      </c>
      <c r="F1115" s="215" t="s">
        <v>1572</v>
      </c>
      <c r="G1115" s="216" t="s">
        <v>547</v>
      </c>
      <c r="H1115" s="217">
        <v>27</v>
      </c>
      <c r="I1115" s="218"/>
      <c r="J1115" s="219">
        <f>ROUND(I1115*H1115,2)</f>
        <v>0</v>
      </c>
      <c r="K1115" s="220"/>
      <c r="L1115" s="46"/>
      <c r="M1115" s="221" t="s">
        <v>44</v>
      </c>
      <c r="N1115" s="222" t="s">
        <v>53</v>
      </c>
      <c r="O1115" s="86"/>
      <c r="P1115" s="223">
        <f>O1115*H1115</f>
        <v>0</v>
      </c>
      <c r="Q1115" s="223">
        <v>4.0000000000000003E-05</v>
      </c>
      <c r="R1115" s="223">
        <f>Q1115*H1115</f>
        <v>0.00108</v>
      </c>
      <c r="S1115" s="223">
        <v>0</v>
      </c>
      <c r="T1115" s="224">
        <f>S1115*H1115</f>
        <v>0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25" t="s">
        <v>236</v>
      </c>
      <c r="AT1115" s="225" t="s">
        <v>142</v>
      </c>
      <c r="AU1115" s="225" t="s">
        <v>91</v>
      </c>
      <c r="AY1115" s="18" t="s">
        <v>139</v>
      </c>
      <c r="BE1115" s="226">
        <f>IF(N1115="základní",J1115,0)</f>
        <v>0</v>
      </c>
      <c r="BF1115" s="226">
        <f>IF(N1115="snížená",J1115,0)</f>
        <v>0</v>
      </c>
      <c r="BG1115" s="226">
        <f>IF(N1115="zákl. přenesená",J1115,0)</f>
        <v>0</v>
      </c>
      <c r="BH1115" s="226">
        <f>IF(N1115="sníž. přenesená",J1115,0)</f>
        <v>0</v>
      </c>
      <c r="BI1115" s="226">
        <f>IF(N1115="nulová",J1115,0)</f>
        <v>0</v>
      </c>
      <c r="BJ1115" s="18" t="s">
        <v>89</v>
      </c>
      <c r="BK1115" s="226">
        <f>ROUND(I1115*H1115,2)</f>
        <v>0</v>
      </c>
      <c r="BL1115" s="18" t="s">
        <v>236</v>
      </c>
      <c r="BM1115" s="225" t="s">
        <v>1573</v>
      </c>
    </row>
    <row r="1116" s="2" customFormat="1">
      <c r="A1116" s="40"/>
      <c r="B1116" s="41"/>
      <c r="C1116" s="42"/>
      <c r="D1116" s="227" t="s">
        <v>148</v>
      </c>
      <c r="E1116" s="42"/>
      <c r="F1116" s="228" t="s">
        <v>1574</v>
      </c>
      <c r="G1116" s="42"/>
      <c r="H1116" s="42"/>
      <c r="I1116" s="229"/>
      <c r="J1116" s="42"/>
      <c r="K1116" s="42"/>
      <c r="L1116" s="46"/>
      <c r="M1116" s="230"/>
      <c r="N1116" s="231"/>
      <c r="O1116" s="86"/>
      <c r="P1116" s="86"/>
      <c r="Q1116" s="86"/>
      <c r="R1116" s="86"/>
      <c r="S1116" s="86"/>
      <c r="T1116" s="87"/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T1116" s="18" t="s">
        <v>148</v>
      </c>
      <c r="AU1116" s="18" t="s">
        <v>91</v>
      </c>
    </row>
    <row r="1117" s="13" customFormat="1">
      <c r="A1117" s="13"/>
      <c r="B1117" s="232"/>
      <c r="C1117" s="233"/>
      <c r="D1117" s="234" t="s">
        <v>150</v>
      </c>
      <c r="E1117" s="235" t="s">
        <v>44</v>
      </c>
      <c r="F1117" s="236" t="s">
        <v>1575</v>
      </c>
      <c r="G1117" s="233"/>
      <c r="H1117" s="237">
        <v>17</v>
      </c>
      <c r="I1117" s="238"/>
      <c r="J1117" s="233"/>
      <c r="K1117" s="233"/>
      <c r="L1117" s="239"/>
      <c r="M1117" s="240"/>
      <c r="N1117" s="241"/>
      <c r="O1117" s="241"/>
      <c r="P1117" s="241"/>
      <c r="Q1117" s="241"/>
      <c r="R1117" s="241"/>
      <c r="S1117" s="241"/>
      <c r="T1117" s="24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3" t="s">
        <v>150</v>
      </c>
      <c r="AU1117" s="243" t="s">
        <v>91</v>
      </c>
      <c r="AV1117" s="13" t="s">
        <v>91</v>
      </c>
      <c r="AW1117" s="13" t="s">
        <v>42</v>
      </c>
      <c r="AX1117" s="13" t="s">
        <v>82</v>
      </c>
      <c r="AY1117" s="243" t="s">
        <v>139</v>
      </c>
    </row>
    <row r="1118" s="13" customFormat="1">
      <c r="A1118" s="13"/>
      <c r="B1118" s="232"/>
      <c r="C1118" s="233"/>
      <c r="D1118" s="234" t="s">
        <v>150</v>
      </c>
      <c r="E1118" s="235" t="s">
        <v>44</v>
      </c>
      <c r="F1118" s="236" t="s">
        <v>1205</v>
      </c>
      <c r="G1118" s="233"/>
      <c r="H1118" s="237">
        <v>9</v>
      </c>
      <c r="I1118" s="238"/>
      <c r="J1118" s="233"/>
      <c r="K1118" s="233"/>
      <c r="L1118" s="239"/>
      <c r="M1118" s="240"/>
      <c r="N1118" s="241"/>
      <c r="O1118" s="241"/>
      <c r="P1118" s="241"/>
      <c r="Q1118" s="241"/>
      <c r="R1118" s="241"/>
      <c r="S1118" s="241"/>
      <c r="T1118" s="242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3" t="s">
        <v>150</v>
      </c>
      <c r="AU1118" s="243" t="s">
        <v>91</v>
      </c>
      <c r="AV1118" s="13" t="s">
        <v>91</v>
      </c>
      <c r="AW1118" s="13" t="s">
        <v>42</v>
      </c>
      <c r="AX1118" s="13" t="s">
        <v>82</v>
      </c>
      <c r="AY1118" s="243" t="s">
        <v>139</v>
      </c>
    </row>
    <row r="1119" s="13" customFormat="1">
      <c r="A1119" s="13"/>
      <c r="B1119" s="232"/>
      <c r="C1119" s="233"/>
      <c r="D1119" s="234" t="s">
        <v>150</v>
      </c>
      <c r="E1119" s="235" t="s">
        <v>44</v>
      </c>
      <c r="F1119" s="236" t="s">
        <v>1576</v>
      </c>
      <c r="G1119" s="233"/>
      <c r="H1119" s="237">
        <v>1</v>
      </c>
      <c r="I1119" s="238"/>
      <c r="J1119" s="233"/>
      <c r="K1119" s="233"/>
      <c r="L1119" s="239"/>
      <c r="M1119" s="240"/>
      <c r="N1119" s="241"/>
      <c r="O1119" s="241"/>
      <c r="P1119" s="241"/>
      <c r="Q1119" s="241"/>
      <c r="R1119" s="241"/>
      <c r="S1119" s="241"/>
      <c r="T1119" s="242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3" t="s">
        <v>150</v>
      </c>
      <c r="AU1119" s="243" t="s">
        <v>91</v>
      </c>
      <c r="AV1119" s="13" t="s">
        <v>91</v>
      </c>
      <c r="AW1119" s="13" t="s">
        <v>42</v>
      </c>
      <c r="AX1119" s="13" t="s">
        <v>82</v>
      </c>
      <c r="AY1119" s="243" t="s">
        <v>139</v>
      </c>
    </row>
    <row r="1120" s="14" customFormat="1">
      <c r="A1120" s="14"/>
      <c r="B1120" s="255"/>
      <c r="C1120" s="256"/>
      <c r="D1120" s="234" t="s">
        <v>150</v>
      </c>
      <c r="E1120" s="257" t="s">
        <v>44</v>
      </c>
      <c r="F1120" s="258" t="s">
        <v>167</v>
      </c>
      <c r="G1120" s="256"/>
      <c r="H1120" s="259">
        <v>27</v>
      </c>
      <c r="I1120" s="260"/>
      <c r="J1120" s="256"/>
      <c r="K1120" s="256"/>
      <c r="L1120" s="261"/>
      <c r="M1120" s="262"/>
      <c r="N1120" s="263"/>
      <c r="O1120" s="263"/>
      <c r="P1120" s="263"/>
      <c r="Q1120" s="263"/>
      <c r="R1120" s="263"/>
      <c r="S1120" s="263"/>
      <c r="T1120" s="264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65" t="s">
        <v>150</v>
      </c>
      <c r="AU1120" s="265" t="s">
        <v>91</v>
      </c>
      <c r="AV1120" s="14" t="s">
        <v>146</v>
      </c>
      <c r="AW1120" s="14" t="s">
        <v>42</v>
      </c>
      <c r="AX1120" s="14" t="s">
        <v>89</v>
      </c>
      <c r="AY1120" s="265" t="s">
        <v>139</v>
      </c>
    </row>
    <row r="1121" s="2" customFormat="1" ht="24.15" customHeight="1">
      <c r="A1121" s="40"/>
      <c r="B1121" s="41"/>
      <c r="C1121" s="213" t="s">
        <v>1577</v>
      </c>
      <c r="D1121" s="213" t="s">
        <v>142</v>
      </c>
      <c r="E1121" s="214" t="s">
        <v>1578</v>
      </c>
      <c r="F1121" s="215" t="s">
        <v>1579</v>
      </c>
      <c r="G1121" s="216" t="s">
        <v>197</v>
      </c>
      <c r="H1121" s="217">
        <v>88.599999999999994</v>
      </c>
      <c r="I1121" s="218"/>
      <c r="J1121" s="219">
        <f>ROUND(I1121*H1121,2)</f>
        <v>0</v>
      </c>
      <c r="K1121" s="220"/>
      <c r="L1121" s="46"/>
      <c r="M1121" s="221" t="s">
        <v>44</v>
      </c>
      <c r="N1121" s="222" t="s">
        <v>53</v>
      </c>
      <c r="O1121" s="86"/>
      <c r="P1121" s="223">
        <f>O1121*H1121</f>
        <v>0</v>
      </c>
      <c r="Q1121" s="223">
        <v>0</v>
      </c>
      <c r="R1121" s="223">
        <f>Q1121*H1121</f>
        <v>0</v>
      </c>
      <c r="S1121" s="223">
        <v>0</v>
      </c>
      <c r="T1121" s="224">
        <f>S1121*H1121</f>
        <v>0</v>
      </c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R1121" s="225" t="s">
        <v>236</v>
      </c>
      <c r="AT1121" s="225" t="s">
        <v>142</v>
      </c>
      <c r="AU1121" s="225" t="s">
        <v>91</v>
      </c>
      <c r="AY1121" s="18" t="s">
        <v>139</v>
      </c>
      <c r="BE1121" s="226">
        <f>IF(N1121="základní",J1121,0)</f>
        <v>0</v>
      </c>
      <c r="BF1121" s="226">
        <f>IF(N1121="snížená",J1121,0)</f>
        <v>0</v>
      </c>
      <c r="BG1121" s="226">
        <f>IF(N1121="zákl. přenesená",J1121,0)</f>
        <v>0</v>
      </c>
      <c r="BH1121" s="226">
        <f>IF(N1121="sníž. přenesená",J1121,0)</f>
        <v>0</v>
      </c>
      <c r="BI1121" s="226">
        <f>IF(N1121="nulová",J1121,0)</f>
        <v>0</v>
      </c>
      <c r="BJ1121" s="18" t="s">
        <v>89</v>
      </c>
      <c r="BK1121" s="226">
        <f>ROUND(I1121*H1121,2)</f>
        <v>0</v>
      </c>
      <c r="BL1121" s="18" t="s">
        <v>236</v>
      </c>
      <c r="BM1121" s="225" t="s">
        <v>1580</v>
      </c>
    </row>
    <row r="1122" s="2" customFormat="1">
      <c r="A1122" s="40"/>
      <c r="B1122" s="41"/>
      <c r="C1122" s="42"/>
      <c r="D1122" s="227" t="s">
        <v>148</v>
      </c>
      <c r="E1122" s="42"/>
      <c r="F1122" s="228" t="s">
        <v>1581</v>
      </c>
      <c r="G1122" s="42"/>
      <c r="H1122" s="42"/>
      <c r="I1122" s="229"/>
      <c r="J1122" s="42"/>
      <c r="K1122" s="42"/>
      <c r="L1122" s="46"/>
      <c r="M1122" s="230"/>
      <c r="N1122" s="231"/>
      <c r="O1122" s="86"/>
      <c r="P1122" s="86"/>
      <c r="Q1122" s="86"/>
      <c r="R1122" s="86"/>
      <c r="S1122" s="86"/>
      <c r="T1122" s="87"/>
      <c r="U1122" s="40"/>
      <c r="V1122" s="40"/>
      <c r="W1122" s="40"/>
      <c r="X1122" s="40"/>
      <c r="Y1122" s="40"/>
      <c r="Z1122" s="40"/>
      <c r="AA1122" s="40"/>
      <c r="AB1122" s="40"/>
      <c r="AC1122" s="40"/>
      <c r="AD1122" s="40"/>
      <c r="AE1122" s="40"/>
      <c r="AT1122" s="18" t="s">
        <v>148</v>
      </c>
      <c r="AU1122" s="18" t="s">
        <v>91</v>
      </c>
    </row>
    <row r="1123" s="13" customFormat="1">
      <c r="A1123" s="13"/>
      <c r="B1123" s="232"/>
      <c r="C1123" s="233"/>
      <c r="D1123" s="234" t="s">
        <v>150</v>
      </c>
      <c r="E1123" s="235" t="s">
        <v>44</v>
      </c>
      <c r="F1123" s="236" t="s">
        <v>1418</v>
      </c>
      <c r="G1123" s="233"/>
      <c r="H1123" s="237">
        <v>21.699999999999999</v>
      </c>
      <c r="I1123" s="238"/>
      <c r="J1123" s="233"/>
      <c r="K1123" s="233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3" t="s">
        <v>150</v>
      </c>
      <c r="AU1123" s="243" t="s">
        <v>91</v>
      </c>
      <c r="AV1123" s="13" t="s">
        <v>91</v>
      </c>
      <c r="AW1123" s="13" t="s">
        <v>42</v>
      </c>
      <c r="AX1123" s="13" t="s">
        <v>82</v>
      </c>
      <c r="AY1123" s="243" t="s">
        <v>139</v>
      </c>
    </row>
    <row r="1124" s="13" customFormat="1">
      <c r="A1124" s="13"/>
      <c r="B1124" s="232"/>
      <c r="C1124" s="233"/>
      <c r="D1124" s="234" t="s">
        <v>150</v>
      </c>
      <c r="E1124" s="235" t="s">
        <v>44</v>
      </c>
      <c r="F1124" s="236" t="s">
        <v>1424</v>
      </c>
      <c r="G1124" s="233"/>
      <c r="H1124" s="237">
        <v>66.900000000000006</v>
      </c>
      <c r="I1124" s="238"/>
      <c r="J1124" s="233"/>
      <c r="K1124" s="233"/>
      <c r="L1124" s="239"/>
      <c r="M1124" s="240"/>
      <c r="N1124" s="241"/>
      <c r="O1124" s="241"/>
      <c r="P1124" s="241"/>
      <c r="Q1124" s="241"/>
      <c r="R1124" s="241"/>
      <c r="S1124" s="241"/>
      <c r="T1124" s="242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3" t="s">
        <v>150</v>
      </c>
      <c r="AU1124" s="243" t="s">
        <v>91</v>
      </c>
      <c r="AV1124" s="13" t="s">
        <v>91</v>
      </c>
      <c r="AW1124" s="13" t="s">
        <v>42</v>
      </c>
      <c r="AX1124" s="13" t="s">
        <v>82</v>
      </c>
      <c r="AY1124" s="243" t="s">
        <v>139</v>
      </c>
    </row>
    <row r="1125" s="14" customFormat="1">
      <c r="A1125" s="14"/>
      <c r="B1125" s="255"/>
      <c r="C1125" s="256"/>
      <c r="D1125" s="234" t="s">
        <v>150</v>
      </c>
      <c r="E1125" s="257" t="s">
        <v>44</v>
      </c>
      <c r="F1125" s="258" t="s">
        <v>167</v>
      </c>
      <c r="G1125" s="256"/>
      <c r="H1125" s="259">
        <v>88.599999999999994</v>
      </c>
      <c r="I1125" s="260"/>
      <c r="J1125" s="256"/>
      <c r="K1125" s="256"/>
      <c r="L1125" s="261"/>
      <c r="M1125" s="262"/>
      <c r="N1125" s="263"/>
      <c r="O1125" s="263"/>
      <c r="P1125" s="263"/>
      <c r="Q1125" s="263"/>
      <c r="R1125" s="263"/>
      <c r="S1125" s="263"/>
      <c r="T1125" s="264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65" t="s">
        <v>150</v>
      </c>
      <c r="AU1125" s="265" t="s">
        <v>91</v>
      </c>
      <c r="AV1125" s="14" t="s">
        <v>146</v>
      </c>
      <c r="AW1125" s="14" t="s">
        <v>42</v>
      </c>
      <c r="AX1125" s="14" t="s">
        <v>89</v>
      </c>
      <c r="AY1125" s="265" t="s">
        <v>139</v>
      </c>
    </row>
    <row r="1126" s="2" customFormat="1" ht="24.15" customHeight="1">
      <c r="A1126" s="40"/>
      <c r="B1126" s="41"/>
      <c r="C1126" s="244" t="s">
        <v>1582</v>
      </c>
      <c r="D1126" s="244" t="s">
        <v>152</v>
      </c>
      <c r="E1126" s="245" t="s">
        <v>1546</v>
      </c>
      <c r="F1126" s="246" t="s">
        <v>1547</v>
      </c>
      <c r="G1126" s="247" t="s">
        <v>161</v>
      </c>
      <c r="H1126" s="248">
        <v>68.221999999999994</v>
      </c>
      <c r="I1126" s="249"/>
      <c r="J1126" s="250">
        <f>ROUND(I1126*H1126,2)</f>
        <v>0</v>
      </c>
      <c r="K1126" s="251"/>
      <c r="L1126" s="252"/>
      <c r="M1126" s="253" t="s">
        <v>44</v>
      </c>
      <c r="N1126" s="254" t="s">
        <v>53</v>
      </c>
      <c r="O1126" s="86"/>
      <c r="P1126" s="223">
        <f>O1126*H1126</f>
        <v>0</v>
      </c>
      <c r="Q1126" s="223">
        <v>0.00012999999999999999</v>
      </c>
      <c r="R1126" s="223">
        <f>Q1126*H1126</f>
        <v>0.0088688599999999992</v>
      </c>
      <c r="S1126" s="223">
        <v>0</v>
      </c>
      <c r="T1126" s="224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25" t="s">
        <v>332</v>
      </c>
      <c r="AT1126" s="225" t="s">
        <v>152</v>
      </c>
      <c r="AU1126" s="225" t="s">
        <v>91</v>
      </c>
      <c r="AY1126" s="18" t="s">
        <v>139</v>
      </c>
      <c r="BE1126" s="226">
        <f>IF(N1126="základní",J1126,0)</f>
        <v>0</v>
      </c>
      <c r="BF1126" s="226">
        <f>IF(N1126="snížená",J1126,0)</f>
        <v>0</v>
      </c>
      <c r="BG1126" s="226">
        <f>IF(N1126="zákl. přenesená",J1126,0)</f>
        <v>0</v>
      </c>
      <c r="BH1126" s="226">
        <f>IF(N1126="sníž. přenesená",J1126,0)</f>
        <v>0</v>
      </c>
      <c r="BI1126" s="226">
        <f>IF(N1126="nulová",J1126,0)</f>
        <v>0</v>
      </c>
      <c r="BJ1126" s="18" t="s">
        <v>89</v>
      </c>
      <c r="BK1126" s="226">
        <f>ROUND(I1126*H1126,2)</f>
        <v>0</v>
      </c>
      <c r="BL1126" s="18" t="s">
        <v>236</v>
      </c>
      <c r="BM1126" s="225" t="s">
        <v>1583</v>
      </c>
    </row>
    <row r="1127" s="13" customFormat="1">
      <c r="A1127" s="13"/>
      <c r="B1127" s="232"/>
      <c r="C1127" s="233"/>
      <c r="D1127" s="234" t="s">
        <v>150</v>
      </c>
      <c r="E1127" s="235" t="s">
        <v>44</v>
      </c>
      <c r="F1127" s="236" t="s">
        <v>1584</v>
      </c>
      <c r="G1127" s="233"/>
      <c r="H1127" s="237">
        <v>15.19</v>
      </c>
      <c r="I1127" s="238"/>
      <c r="J1127" s="233"/>
      <c r="K1127" s="233"/>
      <c r="L1127" s="239"/>
      <c r="M1127" s="240"/>
      <c r="N1127" s="241"/>
      <c r="O1127" s="241"/>
      <c r="P1127" s="241"/>
      <c r="Q1127" s="241"/>
      <c r="R1127" s="241"/>
      <c r="S1127" s="241"/>
      <c r="T1127" s="242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3" t="s">
        <v>150</v>
      </c>
      <c r="AU1127" s="243" t="s">
        <v>91</v>
      </c>
      <c r="AV1127" s="13" t="s">
        <v>91</v>
      </c>
      <c r="AW1127" s="13" t="s">
        <v>42</v>
      </c>
      <c r="AX1127" s="13" t="s">
        <v>82</v>
      </c>
      <c r="AY1127" s="243" t="s">
        <v>139</v>
      </c>
    </row>
    <row r="1128" s="13" customFormat="1">
      <c r="A1128" s="13"/>
      <c r="B1128" s="232"/>
      <c r="C1128" s="233"/>
      <c r="D1128" s="234" t="s">
        <v>150</v>
      </c>
      <c r="E1128" s="235" t="s">
        <v>44</v>
      </c>
      <c r="F1128" s="236" t="s">
        <v>1585</v>
      </c>
      <c r="G1128" s="233"/>
      <c r="H1128" s="237">
        <v>46.829999999999998</v>
      </c>
      <c r="I1128" s="238"/>
      <c r="J1128" s="233"/>
      <c r="K1128" s="233"/>
      <c r="L1128" s="239"/>
      <c r="M1128" s="240"/>
      <c r="N1128" s="241"/>
      <c r="O1128" s="241"/>
      <c r="P1128" s="241"/>
      <c r="Q1128" s="241"/>
      <c r="R1128" s="241"/>
      <c r="S1128" s="241"/>
      <c r="T1128" s="242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43" t="s">
        <v>150</v>
      </c>
      <c r="AU1128" s="243" t="s">
        <v>91</v>
      </c>
      <c r="AV1128" s="13" t="s">
        <v>91</v>
      </c>
      <c r="AW1128" s="13" t="s">
        <v>42</v>
      </c>
      <c r="AX1128" s="13" t="s">
        <v>82</v>
      </c>
      <c r="AY1128" s="243" t="s">
        <v>139</v>
      </c>
    </row>
    <row r="1129" s="14" customFormat="1">
      <c r="A1129" s="14"/>
      <c r="B1129" s="255"/>
      <c r="C1129" s="256"/>
      <c r="D1129" s="234" t="s">
        <v>150</v>
      </c>
      <c r="E1129" s="257" t="s">
        <v>44</v>
      </c>
      <c r="F1129" s="258" t="s">
        <v>167</v>
      </c>
      <c r="G1129" s="256"/>
      <c r="H1129" s="259">
        <v>62.020000000000003</v>
      </c>
      <c r="I1129" s="260"/>
      <c r="J1129" s="256"/>
      <c r="K1129" s="256"/>
      <c r="L1129" s="261"/>
      <c r="M1129" s="262"/>
      <c r="N1129" s="263"/>
      <c r="O1129" s="263"/>
      <c r="P1129" s="263"/>
      <c r="Q1129" s="263"/>
      <c r="R1129" s="263"/>
      <c r="S1129" s="263"/>
      <c r="T1129" s="264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65" t="s">
        <v>150</v>
      </c>
      <c r="AU1129" s="265" t="s">
        <v>91</v>
      </c>
      <c r="AV1129" s="14" t="s">
        <v>146</v>
      </c>
      <c r="AW1129" s="14" t="s">
        <v>42</v>
      </c>
      <c r="AX1129" s="14" t="s">
        <v>89</v>
      </c>
      <c r="AY1129" s="265" t="s">
        <v>139</v>
      </c>
    </row>
    <row r="1130" s="13" customFormat="1">
      <c r="A1130" s="13"/>
      <c r="B1130" s="232"/>
      <c r="C1130" s="233"/>
      <c r="D1130" s="234" t="s">
        <v>150</v>
      </c>
      <c r="E1130" s="233"/>
      <c r="F1130" s="236" t="s">
        <v>1586</v>
      </c>
      <c r="G1130" s="233"/>
      <c r="H1130" s="237">
        <v>68.221999999999994</v>
      </c>
      <c r="I1130" s="238"/>
      <c r="J1130" s="233"/>
      <c r="K1130" s="233"/>
      <c r="L1130" s="239"/>
      <c r="M1130" s="240"/>
      <c r="N1130" s="241"/>
      <c r="O1130" s="241"/>
      <c r="P1130" s="241"/>
      <c r="Q1130" s="241"/>
      <c r="R1130" s="241"/>
      <c r="S1130" s="241"/>
      <c r="T1130" s="242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3" t="s">
        <v>150</v>
      </c>
      <c r="AU1130" s="243" t="s">
        <v>91</v>
      </c>
      <c r="AV1130" s="13" t="s">
        <v>91</v>
      </c>
      <c r="AW1130" s="13" t="s">
        <v>4</v>
      </c>
      <c r="AX1130" s="13" t="s">
        <v>89</v>
      </c>
      <c r="AY1130" s="243" t="s">
        <v>139</v>
      </c>
    </row>
    <row r="1131" s="2" customFormat="1" ht="37.8" customHeight="1">
      <c r="A1131" s="40"/>
      <c r="B1131" s="41"/>
      <c r="C1131" s="213" t="s">
        <v>1587</v>
      </c>
      <c r="D1131" s="213" t="s">
        <v>142</v>
      </c>
      <c r="E1131" s="214" t="s">
        <v>1588</v>
      </c>
      <c r="F1131" s="215" t="s">
        <v>1589</v>
      </c>
      <c r="G1131" s="216" t="s">
        <v>161</v>
      </c>
      <c r="H1131" s="217">
        <v>705.96299999999997</v>
      </c>
      <c r="I1131" s="218"/>
      <c r="J1131" s="219">
        <f>ROUND(I1131*H1131,2)</f>
        <v>0</v>
      </c>
      <c r="K1131" s="220"/>
      <c r="L1131" s="46"/>
      <c r="M1131" s="221" t="s">
        <v>44</v>
      </c>
      <c r="N1131" s="222" t="s">
        <v>53</v>
      </c>
      <c r="O1131" s="86"/>
      <c r="P1131" s="223">
        <f>O1131*H1131</f>
        <v>0</v>
      </c>
      <c r="Q1131" s="223">
        <v>0</v>
      </c>
      <c r="R1131" s="223">
        <f>Q1131*H1131</f>
        <v>0</v>
      </c>
      <c r="S1131" s="223">
        <v>0</v>
      </c>
      <c r="T1131" s="224">
        <f>S1131*H1131</f>
        <v>0</v>
      </c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R1131" s="225" t="s">
        <v>236</v>
      </c>
      <c r="AT1131" s="225" t="s">
        <v>142</v>
      </c>
      <c r="AU1131" s="225" t="s">
        <v>91</v>
      </c>
      <c r="AY1131" s="18" t="s">
        <v>139</v>
      </c>
      <c r="BE1131" s="226">
        <f>IF(N1131="základní",J1131,0)</f>
        <v>0</v>
      </c>
      <c r="BF1131" s="226">
        <f>IF(N1131="snížená",J1131,0)</f>
        <v>0</v>
      </c>
      <c r="BG1131" s="226">
        <f>IF(N1131="zákl. přenesená",J1131,0)</f>
        <v>0</v>
      </c>
      <c r="BH1131" s="226">
        <f>IF(N1131="sníž. přenesená",J1131,0)</f>
        <v>0</v>
      </c>
      <c r="BI1131" s="226">
        <f>IF(N1131="nulová",J1131,0)</f>
        <v>0</v>
      </c>
      <c r="BJ1131" s="18" t="s">
        <v>89</v>
      </c>
      <c r="BK1131" s="226">
        <f>ROUND(I1131*H1131,2)</f>
        <v>0</v>
      </c>
      <c r="BL1131" s="18" t="s">
        <v>236</v>
      </c>
      <c r="BM1131" s="225" t="s">
        <v>1590</v>
      </c>
    </row>
    <row r="1132" s="2" customFormat="1">
      <c r="A1132" s="40"/>
      <c r="B1132" s="41"/>
      <c r="C1132" s="42"/>
      <c r="D1132" s="227" t="s">
        <v>148</v>
      </c>
      <c r="E1132" s="42"/>
      <c r="F1132" s="228" t="s">
        <v>1591</v>
      </c>
      <c r="G1132" s="42"/>
      <c r="H1132" s="42"/>
      <c r="I1132" s="229"/>
      <c r="J1132" s="42"/>
      <c r="K1132" s="42"/>
      <c r="L1132" s="46"/>
      <c r="M1132" s="230"/>
      <c r="N1132" s="231"/>
      <c r="O1132" s="86"/>
      <c r="P1132" s="86"/>
      <c r="Q1132" s="86"/>
      <c r="R1132" s="86"/>
      <c r="S1132" s="86"/>
      <c r="T1132" s="87"/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T1132" s="18" t="s">
        <v>148</v>
      </c>
      <c r="AU1132" s="18" t="s">
        <v>91</v>
      </c>
    </row>
    <row r="1133" s="13" customFormat="1">
      <c r="A1133" s="13"/>
      <c r="B1133" s="232"/>
      <c r="C1133" s="233"/>
      <c r="D1133" s="234" t="s">
        <v>150</v>
      </c>
      <c r="E1133" s="235" t="s">
        <v>44</v>
      </c>
      <c r="F1133" s="236" t="s">
        <v>753</v>
      </c>
      <c r="G1133" s="233"/>
      <c r="H1133" s="237">
        <v>331.20800000000003</v>
      </c>
      <c r="I1133" s="238"/>
      <c r="J1133" s="233"/>
      <c r="K1133" s="233"/>
      <c r="L1133" s="239"/>
      <c r="M1133" s="240"/>
      <c r="N1133" s="241"/>
      <c r="O1133" s="241"/>
      <c r="P1133" s="241"/>
      <c r="Q1133" s="241"/>
      <c r="R1133" s="241"/>
      <c r="S1133" s="241"/>
      <c r="T1133" s="242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3" t="s">
        <v>150</v>
      </c>
      <c r="AU1133" s="243" t="s">
        <v>91</v>
      </c>
      <c r="AV1133" s="13" t="s">
        <v>91</v>
      </c>
      <c r="AW1133" s="13" t="s">
        <v>42</v>
      </c>
      <c r="AX1133" s="13" t="s">
        <v>82</v>
      </c>
      <c r="AY1133" s="243" t="s">
        <v>139</v>
      </c>
    </row>
    <row r="1134" s="13" customFormat="1">
      <c r="A1134" s="13"/>
      <c r="B1134" s="232"/>
      <c r="C1134" s="233"/>
      <c r="D1134" s="234" t="s">
        <v>150</v>
      </c>
      <c r="E1134" s="235" t="s">
        <v>44</v>
      </c>
      <c r="F1134" s="236" t="s">
        <v>754</v>
      </c>
      <c r="G1134" s="233"/>
      <c r="H1134" s="237">
        <v>272.916</v>
      </c>
      <c r="I1134" s="238"/>
      <c r="J1134" s="233"/>
      <c r="K1134" s="233"/>
      <c r="L1134" s="239"/>
      <c r="M1134" s="240"/>
      <c r="N1134" s="241"/>
      <c r="O1134" s="241"/>
      <c r="P1134" s="241"/>
      <c r="Q1134" s="241"/>
      <c r="R1134" s="241"/>
      <c r="S1134" s="241"/>
      <c r="T1134" s="24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3" t="s">
        <v>150</v>
      </c>
      <c r="AU1134" s="243" t="s">
        <v>91</v>
      </c>
      <c r="AV1134" s="13" t="s">
        <v>91</v>
      </c>
      <c r="AW1134" s="13" t="s">
        <v>42</v>
      </c>
      <c r="AX1134" s="13" t="s">
        <v>82</v>
      </c>
      <c r="AY1134" s="243" t="s">
        <v>139</v>
      </c>
    </row>
    <row r="1135" s="13" customFormat="1">
      <c r="A1135" s="13"/>
      <c r="B1135" s="232"/>
      <c r="C1135" s="233"/>
      <c r="D1135" s="234" t="s">
        <v>150</v>
      </c>
      <c r="E1135" s="235" t="s">
        <v>44</v>
      </c>
      <c r="F1135" s="236" t="s">
        <v>755</v>
      </c>
      <c r="G1135" s="233"/>
      <c r="H1135" s="237">
        <v>45.518999999999998</v>
      </c>
      <c r="I1135" s="238"/>
      <c r="J1135" s="233"/>
      <c r="K1135" s="233"/>
      <c r="L1135" s="239"/>
      <c r="M1135" s="240"/>
      <c r="N1135" s="241"/>
      <c r="O1135" s="241"/>
      <c r="P1135" s="241"/>
      <c r="Q1135" s="241"/>
      <c r="R1135" s="241"/>
      <c r="S1135" s="241"/>
      <c r="T1135" s="242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3" t="s">
        <v>150</v>
      </c>
      <c r="AU1135" s="243" t="s">
        <v>91</v>
      </c>
      <c r="AV1135" s="13" t="s">
        <v>91</v>
      </c>
      <c r="AW1135" s="13" t="s">
        <v>42</v>
      </c>
      <c r="AX1135" s="13" t="s">
        <v>82</v>
      </c>
      <c r="AY1135" s="243" t="s">
        <v>139</v>
      </c>
    </row>
    <row r="1136" s="13" customFormat="1">
      <c r="A1136" s="13"/>
      <c r="B1136" s="232"/>
      <c r="C1136" s="233"/>
      <c r="D1136" s="234" t="s">
        <v>150</v>
      </c>
      <c r="E1136" s="235" t="s">
        <v>44</v>
      </c>
      <c r="F1136" s="236" t="s">
        <v>758</v>
      </c>
      <c r="G1136" s="233"/>
      <c r="H1136" s="237">
        <v>56.32</v>
      </c>
      <c r="I1136" s="238"/>
      <c r="J1136" s="233"/>
      <c r="K1136" s="233"/>
      <c r="L1136" s="239"/>
      <c r="M1136" s="240"/>
      <c r="N1136" s="241"/>
      <c r="O1136" s="241"/>
      <c r="P1136" s="241"/>
      <c r="Q1136" s="241"/>
      <c r="R1136" s="241"/>
      <c r="S1136" s="241"/>
      <c r="T1136" s="242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3" t="s">
        <v>150</v>
      </c>
      <c r="AU1136" s="243" t="s">
        <v>91</v>
      </c>
      <c r="AV1136" s="13" t="s">
        <v>91</v>
      </c>
      <c r="AW1136" s="13" t="s">
        <v>42</v>
      </c>
      <c r="AX1136" s="13" t="s">
        <v>82</v>
      </c>
      <c r="AY1136" s="243" t="s">
        <v>139</v>
      </c>
    </row>
    <row r="1137" s="13" customFormat="1">
      <c r="A1137" s="13"/>
      <c r="B1137" s="232"/>
      <c r="C1137" s="233"/>
      <c r="D1137" s="234" t="s">
        <v>150</v>
      </c>
      <c r="E1137" s="235" t="s">
        <v>44</v>
      </c>
      <c r="F1137" s="236" t="s">
        <v>1592</v>
      </c>
      <c r="G1137" s="233"/>
      <c r="H1137" s="237">
        <v>0</v>
      </c>
      <c r="I1137" s="238"/>
      <c r="J1137" s="233"/>
      <c r="K1137" s="233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3" t="s">
        <v>150</v>
      </c>
      <c r="AU1137" s="243" t="s">
        <v>91</v>
      </c>
      <c r="AV1137" s="13" t="s">
        <v>91</v>
      </c>
      <c r="AW1137" s="13" t="s">
        <v>42</v>
      </c>
      <c r="AX1137" s="13" t="s">
        <v>82</v>
      </c>
      <c r="AY1137" s="243" t="s">
        <v>139</v>
      </c>
    </row>
    <row r="1138" s="14" customFormat="1">
      <c r="A1138" s="14"/>
      <c r="B1138" s="255"/>
      <c r="C1138" s="256"/>
      <c r="D1138" s="234" t="s">
        <v>150</v>
      </c>
      <c r="E1138" s="257" t="s">
        <v>44</v>
      </c>
      <c r="F1138" s="258" t="s">
        <v>167</v>
      </c>
      <c r="G1138" s="256"/>
      <c r="H1138" s="259">
        <v>705.96299999999997</v>
      </c>
      <c r="I1138" s="260"/>
      <c r="J1138" s="256"/>
      <c r="K1138" s="256"/>
      <c r="L1138" s="261"/>
      <c r="M1138" s="262"/>
      <c r="N1138" s="263"/>
      <c r="O1138" s="263"/>
      <c r="P1138" s="263"/>
      <c r="Q1138" s="263"/>
      <c r="R1138" s="263"/>
      <c r="S1138" s="263"/>
      <c r="T1138" s="264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5" t="s">
        <v>150</v>
      </c>
      <c r="AU1138" s="265" t="s">
        <v>91</v>
      </c>
      <c r="AV1138" s="14" t="s">
        <v>146</v>
      </c>
      <c r="AW1138" s="14" t="s">
        <v>42</v>
      </c>
      <c r="AX1138" s="14" t="s">
        <v>89</v>
      </c>
      <c r="AY1138" s="265" t="s">
        <v>139</v>
      </c>
    </row>
    <row r="1139" s="2" customFormat="1" ht="16.5" customHeight="1">
      <c r="A1139" s="40"/>
      <c r="B1139" s="41"/>
      <c r="C1139" s="213" t="s">
        <v>1593</v>
      </c>
      <c r="D1139" s="213" t="s">
        <v>142</v>
      </c>
      <c r="E1139" s="214" t="s">
        <v>1594</v>
      </c>
      <c r="F1139" s="215" t="s">
        <v>1595</v>
      </c>
      <c r="G1139" s="216" t="s">
        <v>161</v>
      </c>
      <c r="H1139" s="217">
        <v>824.39300000000003</v>
      </c>
      <c r="I1139" s="218"/>
      <c r="J1139" s="219">
        <f>ROUND(I1139*H1139,2)</f>
        <v>0</v>
      </c>
      <c r="K1139" s="220"/>
      <c r="L1139" s="46"/>
      <c r="M1139" s="221" t="s">
        <v>44</v>
      </c>
      <c r="N1139" s="222" t="s">
        <v>53</v>
      </c>
      <c r="O1139" s="86"/>
      <c r="P1139" s="223">
        <f>O1139*H1139</f>
        <v>0</v>
      </c>
      <c r="Q1139" s="223">
        <v>0.00013999999999999999</v>
      </c>
      <c r="R1139" s="223">
        <f>Q1139*H1139</f>
        <v>0.11541501999999999</v>
      </c>
      <c r="S1139" s="223">
        <v>0</v>
      </c>
      <c r="T1139" s="224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25" t="s">
        <v>236</v>
      </c>
      <c r="AT1139" s="225" t="s">
        <v>142</v>
      </c>
      <c r="AU1139" s="225" t="s">
        <v>91</v>
      </c>
      <c r="AY1139" s="18" t="s">
        <v>139</v>
      </c>
      <c r="BE1139" s="226">
        <f>IF(N1139="základní",J1139,0)</f>
        <v>0</v>
      </c>
      <c r="BF1139" s="226">
        <f>IF(N1139="snížená",J1139,0)</f>
        <v>0</v>
      </c>
      <c r="BG1139" s="226">
        <f>IF(N1139="zákl. přenesená",J1139,0)</f>
        <v>0</v>
      </c>
      <c r="BH1139" s="226">
        <f>IF(N1139="sníž. přenesená",J1139,0)</f>
        <v>0</v>
      </c>
      <c r="BI1139" s="226">
        <f>IF(N1139="nulová",J1139,0)</f>
        <v>0</v>
      </c>
      <c r="BJ1139" s="18" t="s">
        <v>89</v>
      </c>
      <c r="BK1139" s="226">
        <f>ROUND(I1139*H1139,2)</f>
        <v>0</v>
      </c>
      <c r="BL1139" s="18" t="s">
        <v>236</v>
      </c>
      <c r="BM1139" s="225" t="s">
        <v>1596</v>
      </c>
    </row>
    <row r="1140" s="2" customFormat="1">
      <c r="A1140" s="40"/>
      <c r="B1140" s="41"/>
      <c r="C1140" s="42"/>
      <c r="D1140" s="227" t="s">
        <v>148</v>
      </c>
      <c r="E1140" s="42"/>
      <c r="F1140" s="228" t="s">
        <v>1597</v>
      </c>
      <c r="G1140" s="42"/>
      <c r="H1140" s="42"/>
      <c r="I1140" s="229"/>
      <c r="J1140" s="42"/>
      <c r="K1140" s="42"/>
      <c r="L1140" s="46"/>
      <c r="M1140" s="230"/>
      <c r="N1140" s="231"/>
      <c r="O1140" s="86"/>
      <c r="P1140" s="86"/>
      <c r="Q1140" s="86"/>
      <c r="R1140" s="86"/>
      <c r="S1140" s="86"/>
      <c r="T1140" s="87"/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T1140" s="18" t="s">
        <v>148</v>
      </c>
      <c r="AU1140" s="18" t="s">
        <v>91</v>
      </c>
    </row>
    <row r="1141" s="15" customFormat="1">
      <c r="A1141" s="15"/>
      <c r="B1141" s="267"/>
      <c r="C1141" s="268"/>
      <c r="D1141" s="234" t="s">
        <v>150</v>
      </c>
      <c r="E1141" s="269" t="s">
        <v>44</v>
      </c>
      <c r="F1141" s="270" t="s">
        <v>1598</v>
      </c>
      <c r="G1141" s="268"/>
      <c r="H1141" s="269" t="s">
        <v>44</v>
      </c>
      <c r="I1141" s="271"/>
      <c r="J1141" s="268"/>
      <c r="K1141" s="268"/>
      <c r="L1141" s="272"/>
      <c r="M1141" s="273"/>
      <c r="N1141" s="274"/>
      <c r="O1141" s="274"/>
      <c r="P1141" s="274"/>
      <c r="Q1141" s="274"/>
      <c r="R1141" s="274"/>
      <c r="S1141" s="274"/>
      <c r="T1141" s="275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76" t="s">
        <v>150</v>
      </c>
      <c r="AU1141" s="276" t="s">
        <v>91</v>
      </c>
      <c r="AV1141" s="15" t="s">
        <v>89</v>
      </c>
      <c r="AW1141" s="15" t="s">
        <v>42</v>
      </c>
      <c r="AX1141" s="15" t="s">
        <v>82</v>
      </c>
      <c r="AY1141" s="276" t="s">
        <v>139</v>
      </c>
    </row>
    <row r="1142" s="13" customFormat="1">
      <c r="A1142" s="13"/>
      <c r="B1142" s="232"/>
      <c r="C1142" s="233"/>
      <c r="D1142" s="234" t="s">
        <v>150</v>
      </c>
      <c r="E1142" s="235" t="s">
        <v>44</v>
      </c>
      <c r="F1142" s="236" t="s">
        <v>781</v>
      </c>
      <c r="G1142" s="233"/>
      <c r="H1142" s="237">
        <v>394.298</v>
      </c>
      <c r="I1142" s="238"/>
      <c r="J1142" s="233"/>
      <c r="K1142" s="233"/>
      <c r="L1142" s="239"/>
      <c r="M1142" s="240"/>
      <c r="N1142" s="241"/>
      <c r="O1142" s="241"/>
      <c r="P1142" s="241"/>
      <c r="Q1142" s="241"/>
      <c r="R1142" s="241"/>
      <c r="S1142" s="241"/>
      <c r="T1142" s="242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3" t="s">
        <v>150</v>
      </c>
      <c r="AU1142" s="243" t="s">
        <v>91</v>
      </c>
      <c r="AV1142" s="13" t="s">
        <v>91</v>
      </c>
      <c r="AW1142" s="13" t="s">
        <v>42</v>
      </c>
      <c r="AX1142" s="13" t="s">
        <v>82</v>
      </c>
      <c r="AY1142" s="243" t="s">
        <v>139</v>
      </c>
    </row>
    <row r="1143" s="13" customFormat="1">
      <c r="A1143" s="13"/>
      <c r="B1143" s="232"/>
      <c r="C1143" s="233"/>
      <c r="D1143" s="234" t="s">
        <v>150</v>
      </c>
      <c r="E1143" s="235" t="s">
        <v>44</v>
      </c>
      <c r="F1143" s="236" t="s">
        <v>782</v>
      </c>
      <c r="G1143" s="233"/>
      <c r="H1143" s="237">
        <v>283.86900000000003</v>
      </c>
      <c r="I1143" s="238"/>
      <c r="J1143" s="233"/>
      <c r="K1143" s="233"/>
      <c r="L1143" s="239"/>
      <c r="M1143" s="240"/>
      <c r="N1143" s="241"/>
      <c r="O1143" s="241"/>
      <c r="P1143" s="241"/>
      <c r="Q1143" s="241"/>
      <c r="R1143" s="241"/>
      <c r="S1143" s="241"/>
      <c r="T1143" s="242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3" t="s">
        <v>150</v>
      </c>
      <c r="AU1143" s="243" t="s">
        <v>91</v>
      </c>
      <c r="AV1143" s="13" t="s">
        <v>91</v>
      </c>
      <c r="AW1143" s="13" t="s">
        <v>42</v>
      </c>
      <c r="AX1143" s="13" t="s">
        <v>82</v>
      </c>
      <c r="AY1143" s="243" t="s">
        <v>139</v>
      </c>
    </row>
    <row r="1144" s="13" customFormat="1">
      <c r="A1144" s="13"/>
      <c r="B1144" s="232"/>
      <c r="C1144" s="233"/>
      <c r="D1144" s="234" t="s">
        <v>150</v>
      </c>
      <c r="E1144" s="235" t="s">
        <v>44</v>
      </c>
      <c r="F1144" s="236" t="s">
        <v>783</v>
      </c>
      <c r="G1144" s="233"/>
      <c r="H1144" s="237">
        <v>40.017000000000003</v>
      </c>
      <c r="I1144" s="238"/>
      <c r="J1144" s="233"/>
      <c r="K1144" s="233"/>
      <c r="L1144" s="239"/>
      <c r="M1144" s="240"/>
      <c r="N1144" s="241"/>
      <c r="O1144" s="241"/>
      <c r="P1144" s="241"/>
      <c r="Q1144" s="241"/>
      <c r="R1144" s="241"/>
      <c r="S1144" s="241"/>
      <c r="T1144" s="242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3" t="s">
        <v>150</v>
      </c>
      <c r="AU1144" s="243" t="s">
        <v>91</v>
      </c>
      <c r="AV1144" s="13" t="s">
        <v>91</v>
      </c>
      <c r="AW1144" s="13" t="s">
        <v>42</v>
      </c>
      <c r="AX1144" s="13" t="s">
        <v>82</v>
      </c>
      <c r="AY1144" s="243" t="s">
        <v>139</v>
      </c>
    </row>
    <row r="1145" s="13" customFormat="1">
      <c r="A1145" s="13"/>
      <c r="B1145" s="232"/>
      <c r="C1145" s="233"/>
      <c r="D1145" s="234" t="s">
        <v>150</v>
      </c>
      <c r="E1145" s="235" t="s">
        <v>44</v>
      </c>
      <c r="F1145" s="236" t="s">
        <v>784</v>
      </c>
      <c r="G1145" s="233"/>
      <c r="H1145" s="237">
        <v>57.668999999999997</v>
      </c>
      <c r="I1145" s="238"/>
      <c r="J1145" s="233"/>
      <c r="K1145" s="233"/>
      <c r="L1145" s="239"/>
      <c r="M1145" s="240"/>
      <c r="N1145" s="241"/>
      <c r="O1145" s="241"/>
      <c r="P1145" s="241"/>
      <c r="Q1145" s="241"/>
      <c r="R1145" s="241"/>
      <c r="S1145" s="241"/>
      <c r="T1145" s="242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3" t="s">
        <v>150</v>
      </c>
      <c r="AU1145" s="243" t="s">
        <v>91</v>
      </c>
      <c r="AV1145" s="13" t="s">
        <v>91</v>
      </c>
      <c r="AW1145" s="13" t="s">
        <v>42</v>
      </c>
      <c r="AX1145" s="13" t="s">
        <v>82</v>
      </c>
      <c r="AY1145" s="243" t="s">
        <v>139</v>
      </c>
    </row>
    <row r="1146" s="13" customFormat="1">
      <c r="A1146" s="13"/>
      <c r="B1146" s="232"/>
      <c r="C1146" s="233"/>
      <c r="D1146" s="234" t="s">
        <v>150</v>
      </c>
      <c r="E1146" s="235" t="s">
        <v>44</v>
      </c>
      <c r="F1146" s="236" t="s">
        <v>785</v>
      </c>
      <c r="G1146" s="233"/>
      <c r="H1146" s="237">
        <v>26.065000000000001</v>
      </c>
      <c r="I1146" s="238"/>
      <c r="J1146" s="233"/>
      <c r="K1146" s="233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3" t="s">
        <v>150</v>
      </c>
      <c r="AU1146" s="243" t="s">
        <v>91</v>
      </c>
      <c r="AV1146" s="13" t="s">
        <v>91</v>
      </c>
      <c r="AW1146" s="13" t="s">
        <v>42</v>
      </c>
      <c r="AX1146" s="13" t="s">
        <v>82</v>
      </c>
      <c r="AY1146" s="243" t="s">
        <v>139</v>
      </c>
    </row>
    <row r="1147" s="13" customFormat="1">
      <c r="A1147" s="13"/>
      <c r="B1147" s="232"/>
      <c r="C1147" s="233"/>
      <c r="D1147" s="234" t="s">
        <v>150</v>
      </c>
      <c r="E1147" s="235" t="s">
        <v>44</v>
      </c>
      <c r="F1147" s="236" t="s">
        <v>786</v>
      </c>
      <c r="G1147" s="233"/>
      <c r="H1147" s="237">
        <v>22.475000000000001</v>
      </c>
      <c r="I1147" s="238"/>
      <c r="J1147" s="233"/>
      <c r="K1147" s="233"/>
      <c r="L1147" s="239"/>
      <c r="M1147" s="240"/>
      <c r="N1147" s="241"/>
      <c r="O1147" s="241"/>
      <c r="P1147" s="241"/>
      <c r="Q1147" s="241"/>
      <c r="R1147" s="241"/>
      <c r="S1147" s="241"/>
      <c r="T1147" s="242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43" t="s">
        <v>150</v>
      </c>
      <c r="AU1147" s="243" t="s">
        <v>91</v>
      </c>
      <c r="AV1147" s="13" t="s">
        <v>91</v>
      </c>
      <c r="AW1147" s="13" t="s">
        <v>42</v>
      </c>
      <c r="AX1147" s="13" t="s">
        <v>82</v>
      </c>
      <c r="AY1147" s="243" t="s">
        <v>139</v>
      </c>
    </row>
    <row r="1148" s="14" customFormat="1">
      <c r="A1148" s="14"/>
      <c r="B1148" s="255"/>
      <c r="C1148" s="256"/>
      <c r="D1148" s="234" t="s">
        <v>150</v>
      </c>
      <c r="E1148" s="257" t="s">
        <v>44</v>
      </c>
      <c r="F1148" s="258" t="s">
        <v>167</v>
      </c>
      <c r="G1148" s="256"/>
      <c r="H1148" s="259">
        <v>824.39300000000003</v>
      </c>
      <c r="I1148" s="260"/>
      <c r="J1148" s="256"/>
      <c r="K1148" s="256"/>
      <c r="L1148" s="261"/>
      <c r="M1148" s="262"/>
      <c r="N1148" s="263"/>
      <c r="O1148" s="263"/>
      <c r="P1148" s="263"/>
      <c r="Q1148" s="263"/>
      <c r="R1148" s="263"/>
      <c r="S1148" s="263"/>
      <c r="T1148" s="264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5" t="s">
        <v>150</v>
      </c>
      <c r="AU1148" s="265" t="s">
        <v>91</v>
      </c>
      <c r="AV1148" s="14" t="s">
        <v>146</v>
      </c>
      <c r="AW1148" s="14" t="s">
        <v>42</v>
      </c>
      <c r="AX1148" s="14" t="s">
        <v>89</v>
      </c>
      <c r="AY1148" s="265" t="s">
        <v>139</v>
      </c>
    </row>
    <row r="1149" s="2" customFormat="1" ht="49.05" customHeight="1">
      <c r="A1149" s="40"/>
      <c r="B1149" s="41"/>
      <c r="C1149" s="213" t="s">
        <v>1599</v>
      </c>
      <c r="D1149" s="213" t="s">
        <v>142</v>
      </c>
      <c r="E1149" s="214" t="s">
        <v>1600</v>
      </c>
      <c r="F1149" s="215" t="s">
        <v>1601</v>
      </c>
      <c r="G1149" s="216" t="s">
        <v>145</v>
      </c>
      <c r="H1149" s="217">
        <v>35.533999999999999</v>
      </c>
      <c r="I1149" s="218"/>
      <c r="J1149" s="219">
        <f>ROUND(I1149*H1149,2)</f>
        <v>0</v>
      </c>
      <c r="K1149" s="220"/>
      <c r="L1149" s="46"/>
      <c r="M1149" s="221" t="s">
        <v>44</v>
      </c>
      <c r="N1149" s="222" t="s">
        <v>53</v>
      </c>
      <c r="O1149" s="86"/>
      <c r="P1149" s="223">
        <f>O1149*H1149</f>
        <v>0</v>
      </c>
      <c r="Q1149" s="223">
        <v>0</v>
      </c>
      <c r="R1149" s="223">
        <f>Q1149*H1149</f>
        <v>0</v>
      </c>
      <c r="S1149" s="223">
        <v>0</v>
      </c>
      <c r="T1149" s="224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25" t="s">
        <v>236</v>
      </c>
      <c r="AT1149" s="225" t="s">
        <v>142</v>
      </c>
      <c r="AU1149" s="225" t="s">
        <v>91</v>
      </c>
      <c r="AY1149" s="18" t="s">
        <v>139</v>
      </c>
      <c r="BE1149" s="226">
        <f>IF(N1149="základní",J1149,0)</f>
        <v>0</v>
      </c>
      <c r="BF1149" s="226">
        <f>IF(N1149="snížená",J1149,0)</f>
        <v>0</v>
      </c>
      <c r="BG1149" s="226">
        <f>IF(N1149="zákl. přenesená",J1149,0)</f>
        <v>0</v>
      </c>
      <c r="BH1149" s="226">
        <f>IF(N1149="sníž. přenesená",J1149,0)</f>
        <v>0</v>
      </c>
      <c r="BI1149" s="226">
        <f>IF(N1149="nulová",J1149,0)</f>
        <v>0</v>
      </c>
      <c r="BJ1149" s="18" t="s">
        <v>89</v>
      </c>
      <c r="BK1149" s="226">
        <f>ROUND(I1149*H1149,2)</f>
        <v>0</v>
      </c>
      <c r="BL1149" s="18" t="s">
        <v>236</v>
      </c>
      <c r="BM1149" s="225" t="s">
        <v>1602</v>
      </c>
    </row>
    <row r="1150" s="2" customFormat="1">
      <c r="A1150" s="40"/>
      <c r="B1150" s="41"/>
      <c r="C1150" s="42"/>
      <c r="D1150" s="227" t="s">
        <v>148</v>
      </c>
      <c r="E1150" s="42"/>
      <c r="F1150" s="228" t="s">
        <v>1603</v>
      </c>
      <c r="G1150" s="42"/>
      <c r="H1150" s="42"/>
      <c r="I1150" s="229"/>
      <c r="J1150" s="42"/>
      <c r="K1150" s="42"/>
      <c r="L1150" s="46"/>
      <c r="M1150" s="230"/>
      <c r="N1150" s="231"/>
      <c r="O1150" s="86"/>
      <c r="P1150" s="86"/>
      <c r="Q1150" s="86"/>
      <c r="R1150" s="86"/>
      <c r="S1150" s="86"/>
      <c r="T1150" s="87"/>
      <c r="U1150" s="40"/>
      <c r="V1150" s="40"/>
      <c r="W1150" s="40"/>
      <c r="X1150" s="40"/>
      <c r="Y1150" s="40"/>
      <c r="Z1150" s="40"/>
      <c r="AA1150" s="40"/>
      <c r="AB1150" s="40"/>
      <c r="AC1150" s="40"/>
      <c r="AD1150" s="40"/>
      <c r="AE1150" s="40"/>
      <c r="AT1150" s="18" t="s">
        <v>148</v>
      </c>
      <c r="AU1150" s="18" t="s">
        <v>91</v>
      </c>
    </row>
    <row r="1151" s="2" customFormat="1" ht="49.05" customHeight="1">
      <c r="A1151" s="40"/>
      <c r="B1151" s="41"/>
      <c r="C1151" s="213" t="s">
        <v>1604</v>
      </c>
      <c r="D1151" s="213" t="s">
        <v>142</v>
      </c>
      <c r="E1151" s="214" t="s">
        <v>1605</v>
      </c>
      <c r="F1151" s="215" t="s">
        <v>1606</v>
      </c>
      <c r="G1151" s="216" t="s">
        <v>145</v>
      </c>
      <c r="H1151" s="217">
        <v>35.533999999999999</v>
      </c>
      <c r="I1151" s="218"/>
      <c r="J1151" s="219">
        <f>ROUND(I1151*H1151,2)</f>
        <v>0</v>
      </c>
      <c r="K1151" s="220"/>
      <c r="L1151" s="46"/>
      <c r="M1151" s="221" t="s">
        <v>44</v>
      </c>
      <c r="N1151" s="222" t="s">
        <v>53</v>
      </c>
      <c r="O1151" s="86"/>
      <c r="P1151" s="223">
        <f>O1151*H1151</f>
        <v>0</v>
      </c>
      <c r="Q1151" s="223">
        <v>0</v>
      </c>
      <c r="R1151" s="223">
        <f>Q1151*H1151</f>
        <v>0</v>
      </c>
      <c r="S1151" s="223">
        <v>0</v>
      </c>
      <c r="T1151" s="224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25" t="s">
        <v>236</v>
      </c>
      <c r="AT1151" s="225" t="s">
        <v>142</v>
      </c>
      <c r="AU1151" s="225" t="s">
        <v>91</v>
      </c>
      <c r="AY1151" s="18" t="s">
        <v>139</v>
      </c>
      <c r="BE1151" s="226">
        <f>IF(N1151="základní",J1151,0)</f>
        <v>0</v>
      </c>
      <c r="BF1151" s="226">
        <f>IF(N1151="snížená",J1151,0)</f>
        <v>0</v>
      </c>
      <c r="BG1151" s="226">
        <f>IF(N1151="zákl. přenesená",J1151,0)</f>
        <v>0</v>
      </c>
      <c r="BH1151" s="226">
        <f>IF(N1151="sníž. přenesená",J1151,0)</f>
        <v>0</v>
      </c>
      <c r="BI1151" s="226">
        <f>IF(N1151="nulová",J1151,0)</f>
        <v>0</v>
      </c>
      <c r="BJ1151" s="18" t="s">
        <v>89</v>
      </c>
      <c r="BK1151" s="226">
        <f>ROUND(I1151*H1151,2)</f>
        <v>0</v>
      </c>
      <c r="BL1151" s="18" t="s">
        <v>236</v>
      </c>
      <c r="BM1151" s="225" t="s">
        <v>1607</v>
      </c>
    </row>
    <row r="1152" s="2" customFormat="1">
      <c r="A1152" s="40"/>
      <c r="B1152" s="41"/>
      <c r="C1152" s="42"/>
      <c r="D1152" s="227" t="s">
        <v>148</v>
      </c>
      <c r="E1152" s="42"/>
      <c r="F1152" s="228" t="s">
        <v>1608</v>
      </c>
      <c r="G1152" s="42"/>
      <c r="H1152" s="42"/>
      <c r="I1152" s="229"/>
      <c r="J1152" s="42"/>
      <c r="K1152" s="42"/>
      <c r="L1152" s="46"/>
      <c r="M1152" s="230"/>
      <c r="N1152" s="231"/>
      <c r="O1152" s="86"/>
      <c r="P1152" s="86"/>
      <c r="Q1152" s="86"/>
      <c r="R1152" s="86"/>
      <c r="S1152" s="86"/>
      <c r="T1152" s="87"/>
      <c r="U1152" s="40"/>
      <c r="V1152" s="40"/>
      <c r="W1152" s="40"/>
      <c r="X1152" s="40"/>
      <c r="Y1152" s="40"/>
      <c r="Z1152" s="40"/>
      <c r="AA1152" s="40"/>
      <c r="AB1152" s="40"/>
      <c r="AC1152" s="40"/>
      <c r="AD1152" s="40"/>
      <c r="AE1152" s="40"/>
      <c r="AT1152" s="18" t="s">
        <v>148</v>
      </c>
      <c r="AU1152" s="18" t="s">
        <v>91</v>
      </c>
    </row>
    <row r="1153" s="12" customFormat="1" ht="22.8" customHeight="1">
      <c r="A1153" s="12"/>
      <c r="B1153" s="197"/>
      <c r="C1153" s="198"/>
      <c r="D1153" s="199" t="s">
        <v>81</v>
      </c>
      <c r="E1153" s="211" t="s">
        <v>1609</v>
      </c>
      <c r="F1153" s="211" t="s">
        <v>1610</v>
      </c>
      <c r="G1153" s="198"/>
      <c r="H1153" s="198"/>
      <c r="I1153" s="201"/>
      <c r="J1153" s="212">
        <f>BK1153</f>
        <v>0</v>
      </c>
      <c r="K1153" s="198"/>
      <c r="L1153" s="203"/>
      <c r="M1153" s="204"/>
      <c r="N1153" s="205"/>
      <c r="O1153" s="205"/>
      <c r="P1153" s="206">
        <f>SUM(P1154:P1220)</f>
        <v>0</v>
      </c>
      <c r="Q1153" s="205"/>
      <c r="R1153" s="206">
        <f>SUM(R1154:R1220)</f>
        <v>0.62789551999999993</v>
      </c>
      <c r="S1153" s="205"/>
      <c r="T1153" s="207">
        <f>SUM(T1154:T1220)</f>
        <v>0</v>
      </c>
      <c r="U1153" s="12"/>
      <c r="V1153" s="12"/>
      <c r="W1153" s="12"/>
      <c r="X1153" s="12"/>
      <c r="Y1153" s="12"/>
      <c r="Z1153" s="12"/>
      <c r="AA1153" s="12"/>
      <c r="AB1153" s="12"/>
      <c r="AC1153" s="12"/>
      <c r="AD1153" s="12"/>
      <c r="AE1153" s="12"/>
      <c r="AR1153" s="208" t="s">
        <v>91</v>
      </c>
      <c r="AT1153" s="209" t="s">
        <v>81</v>
      </c>
      <c r="AU1153" s="209" t="s">
        <v>89</v>
      </c>
      <c r="AY1153" s="208" t="s">
        <v>139</v>
      </c>
      <c r="BK1153" s="210">
        <f>SUM(BK1154:BK1220)</f>
        <v>0</v>
      </c>
    </row>
    <row r="1154" s="2" customFormat="1" ht="24.15" customHeight="1">
      <c r="A1154" s="40"/>
      <c r="B1154" s="41"/>
      <c r="C1154" s="213" t="s">
        <v>1611</v>
      </c>
      <c r="D1154" s="213" t="s">
        <v>142</v>
      </c>
      <c r="E1154" s="214" t="s">
        <v>1612</v>
      </c>
      <c r="F1154" s="215" t="s">
        <v>1613</v>
      </c>
      <c r="G1154" s="216" t="s">
        <v>161</v>
      </c>
      <c r="H1154" s="217">
        <v>921.25099999999998</v>
      </c>
      <c r="I1154" s="218"/>
      <c r="J1154" s="219">
        <f>ROUND(I1154*H1154,2)</f>
        <v>0</v>
      </c>
      <c r="K1154" s="220"/>
      <c r="L1154" s="46"/>
      <c r="M1154" s="221" t="s">
        <v>44</v>
      </c>
      <c r="N1154" s="222" t="s">
        <v>53</v>
      </c>
      <c r="O1154" s="86"/>
      <c r="P1154" s="223">
        <f>O1154*H1154</f>
        <v>0</v>
      </c>
      <c r="Q1154" s="223">
        <v>0</v>
      </c>
      <c r="R1154" s="223">
        <f>Q1154*H1154</f>
        <v>0</v>
      </c>
      <c r="S1154" s="223">
        <v>0</v>
      </c>
      <c r="T1154" s="224">
        <f>S1154*H1154</f>
        <v>0</v>
      </c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R1154" s="225" t="s">
        <v>236</v>
      </c>
      <c r="AT1154" s="225" t="s">
        <v>142</v>
      </c>
      <c r="AU1154" s="225" t="s">
        <v>91</v>
      </c>
      <c r="AY1154" s="18" t="s">
        <v>139</v>
      </c>
      <c r="BE1154" s="226">
        <f>IF(N1154="základní",J1154,0)</f>
        <v>0</v>
      </c>
      <c r="BF1154" s="226">
        <f>IF(N1154="snížená",J1154,0)</f>
        <v>0</v>
      </c>
      <c r="BG1154" s="226">
        <f>IF(N1154="zákl. přenesená",J1154,0)</f>
        <v>0</v>
      </c>
      <c r="BH1154" s="226">
        <f>IF(N1154="sníž. přenesená",J1154,0)</f>
        <v>0</v>
      </c>
      <c r="BI1154" s="226">
        <f>IF(N1154="nulová",J1154,0)</f>
        <v>0</v>
      </c>
      <c r="BJ1154" s="18" t="s">
        <v>89</v>
      </c>
      <c r="BK1154" s="226">
        <f>ROUND(I1154*H1154,2)</f>
        <v>0</v>
      </c>
      <c r="BL1154" s="18" t="s">
        <v>236</v>
      </c>
      <c r="BM1154" s="225" t="s">
        <v>1614</v>
      </c>
    </row>
    <row r="1155" s="2" customFormat="1">
      <c r="A1155" s="40"/>
      <c r="B1155" s="41"/>
      <c r="C1155" s="42"/>
      <c r="D1155" s="227" t="s">
        <v>148</v>
      </c>
      <c r="E1155" s="42"/>
      <c r="F1155" s="228" t="s">
        <v>1615</v>
      </c>
      <c r="G1155" s="42"/>
      <c r="H1155" s="42"/>
      <c r="I1155" s="229"/>
      <c r="J1155" s="42"/>
      <c r="K1155" s="42"/>
      <c r="L1155" s="46"/>
      <c r="M1155" s="230"/>
      <c r="N1155" s="231"/>
      <c r="O1155" s="86"/>
      <c r="P1155" s="86"/>
      <c r="Q1155" s="86"/>
      <c r="R1155" s="86"/>
      <c r="S1155" s="86"/>
      <c r="T1155" s="87"/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T1155" s="18" t="s">
        <v>148</v>
      </c>
      <c r="AU1155" s="18" t="s">
        <v>91</v>
      </c>
    </row>
    <row r="1156" s="13" customFormat="1">
      <c r="A1156" s="13"/>
      <c r="B1156" s="232"/>
      <c r="C1156" s="233"/>
      <c r="D1156" s="234" t="s">
        <v>150</v>
      </c>
      <c r="E1156" s="235" t="s">
        <v>44</v>
      </c>
      <c r="F1156" s="236" t="s">
        <v>337</v>
      </c>
      <c r="G1156" s="233"/>
      <c r="H1156" s="237">
        <v>83.459000000000003</v>
      </c>
      <c r="I1156" s="238"/>
      <c r="J1156" s="233"/>
      <c r="K1156" s="233"/>
      <c r="L1156" s="239"/>
      <c r="M1156" s="240"/>
      <c r="N1156" s="241"/>
      <c r="O1156" s="241"/>
      <c r="P1156" s="241"/>
      <c r="Q1156" s="241"/>
      <c r="R1156" s="241"/>
      <c r="S1156" s="241"/>
      <c r="T1156" s="242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3" t="s">
        <v>150</v>
      </c>
      <c r="AU1156" s="243" t="s">
        <v>91</v>
      </c>
      <c r="AV1156" s="13" t="s">
        <v>91</v>
      </c>
      <c r="AW1156" s="13" t="s">
        <v>42</v>
      </c>
      <c r="AX1156" s="13" t="s">
        <v>82</v>
      </c>
      <c r="AY1156" s="243" t="s">
        <v>139</v>
      </c>
    </row>
    <row r="1157" s="13" customFormat="1">
      <c r="A1157" s="13"/>
      <c r="B1157" s="232"/>
      <c r="C1157" s="233"/>
      <c r="D1157" s="234" t="s">
        <v>150</v>
      </c>
      <c r="E1157" s="235" t="s">
        <v>44</v>
      </c>
      <c r="F1157" s="236" t="s">
        <v>338</v>
      </c>
      <c r="G1157" s="233"/>
      <c r="H1157" s="237">
        <v>33.722000000000001</v>
      </c>
      <c r="I1157" s="238"/>
      <c r="J1157" s="233"/>
      <c r="K1157" s="233"/>
      <c r="L1157" s="239"/>
      <c r="M1157" s="240"/>
      <c r="N1157" s="241"/>
      <c r="O1157" s="241"/>
      <c r="P1157" s="241"/>
      <c r="Q1157" s="241"/>
      <c r="R1157" s="241"/>
      <c r="S1157" s="241"/>
      <c r="T1157" s="242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43" t="s">
        <v>150</v>
      </c>
      <c r="AU1157" s="243" t="s">
        <v>91</v>
      </c>
      <c r="AV1157" s="13" t="s">
        <v>91</v>
      </c>
      <c r="AW1157" s="13" t="s">
        <v>42</v>
      </c>
      <c r="AX1157" s="13" t="s">
        <v>82</v>
      </c>
      <c r="AY1157" s="243" t="s">
        <v>139</v>
      </c>
    </row>
    <row r="1158" s="13" customFormat="1">
      <c r="A1158" s="13"/>
      <c r="B1158" s="232"/>
      <c r="C1158" s="233"/>
      <c r="D1158" s="234" t="s">
        <v>150</v>
      </c>
      <c r="E1158" s="235" t="s">
        <v>44</v>
      </c>
      <c r="F1158" s="236" t="s">
        <v>339</v>
      </c>
      <c r="G1158" s="233"/>
      <c r="H1158" s="237">
        <v>17.547000000000001</v>
      </c>
      <c r="I1158" s="238"/>
      <c r="J1158" s="233"/>
      <c r="K1158" s="233"/>
      <c r="L1158" s="239"/>
      <c r="M1158" s="240"/>
      <c r="N1158" s="241"/>
      <c r="O1158" s="241"/>
      <c r="P1158" s="241"/>
      <c r="Q1158" s="241"/>
      <c r="R1158" s="241"/>
      <c r="S1158" s="241"/>
      <c r="T1158" s="242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3" t="s">
        <v>150</v>
      </c>
      <c r="AU1158" s="243" t="s">
        <v>91</v>
      </c>
      <c r="AV1158" s="13" t="s">
        <v>91</v>
      </c>
      <c r="AW1158" s="13" t="s">
        <v>42</v>
      </c>
      <c r="AX1158" s="13" t="s">
        <v>82</v>
      </c>
      <c r="AY1158" s="243" t="s">
        <v>139</v>
      </c>
    </row>
    <row r="1159" s="13" customFormat="1">
      <c r="A1159" s="13"/>
      <c r="B1159" s="232"/>
      <c r="C1159" s="233"/>
      <c r="D1159" s="234" t="s">
        <v>150</v>
      </c>
      <c r="E1159" s="235" t="s">
        <v>44</v>
      </c>
      <c r="F1159" s="236" t="s">
        <v>340</v>
      </c>
      <c r="G1159" s="233"/>
      <c r="H1159" s="237">
        <v>60.444000000000003</v>
      </c>
      <c r="I1159" s="238"/>
      <c r="J1159" s="233"/>
      <c r="K1159" s="233"/>
      <c r="L1159" s="239"/>
      <c r="M1159" s="240"/>
      <c r="N1159" s="241"/>
      <c r="O1159" s="241"/>
      <c r="P1159" s="241"/>
      <c r="Q1159" s="241"/>
      <c r="R1159" s="241"/>
      <c r="S1159" s="241"/>
      <c r="T1159" s="242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43" t="s">
        <v>150</v>
      </c>
      <c r="AU1159" s="243" t="s">
        <v>91</v>
      </c>
      <c r="AV1159" s="13" t="s">
        <v>91</v>
      </c>
      <c r="AW1159" s="13" t="s">
        <v>42</v>
      </c>
      <c r="AX1159" s="13" t="s">
        <v>82</v>
      </c>
      <c r="AY1159" s="243" t="s">
        <v>139</v>
      </c>
    </row>
    <row r="1160" s="13" customFormat="1">
      <c r="A1160" s="13"/>
      <c r="B1160" s="232"/>
      <c r="C1160" s="233"/>
      <c r="D1160" s="234" t="s">
        <v>150</v>
      </c>
      <c r="E1160" s="235" t="s">
        <v>44</v>
      </c>
      <c r="F1160" s="236" t="s">
        <v>341</v>
      </c>
      <c r="G1160" s="233"/>
      <c r="H1160" s="237">
        <v>68.340000000000003</v>
      </c>
      <c r="I1160" s="238"/>
      <c r="J1160" s="233"/>
      <c r="K1160" s="233"/>
      <c r="L1160" s="239"/>
      <c r="M1160" s="240"/>
      <c r="N1160" s="241"/>
      <c r="O1160" s="241"/>
      <c r="P1160" s="241"/>
      <c r="Q1160" s="241"/>
      <c r="R1160" s="241"/>
      <c r="S1160" s="241"/>
      <c r="T1160" s="242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3" t="s">
        <v>150</v>
      </c>
      <c r="AU1160" s="243" t="s">
        <v>91</v>
      </c>
      <c r="AV1160" s="13" t="s">
        <v>91</v>
      </c>
      <c r="AW1160" s="13" t="s">
        <v>42</v>
      </c>
      <c r="AX1160" s="13" t="s">
        <v>82</v>
      </c>
      <c r="AY1160" s="243" t="s">
        <v>139</v>
      </c>
    </row>
    <row r="1161" s="13" customFormat="1">
      <c r="A1161" s="13"/>
      <c r="B1161" s="232"/>
      <c r="C1161" s="233"/>
      <c r="D1161" s="234" t="s">
        <v>150</v>
      </c>
      <c r="E1161" s="235" t="s">
        <v>44</v>
      </c>
      <c r="F1161" s="236" t="s">
        <v>342</v>
      </c>
      <c r="G1161" s="233"/>
      <c r="H1161" s="237">
        <v>61.722000000000001</v>
      </c>
      <c r="I1161" s="238"/>
      <c r="J1161" s="233"/>
      <c r="K1161" s="233"/>
      <c r="L1161" s="239"/>
      <c r="M1161" s="240"/>
      <c r="N1161" s="241"/>
      <c r="O1161" s="241"/>
      <c r="P1161" s="241"/>
      <c r="Q1161" s="241"/>
      <c r="R1161" s="241"/>
      <c r="S1161" s="241"/>
      <c r="T1161" s="242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3" t="s">
        <v>150</v>
      </c>
      <c r="AU1161" s="243" t="s">
        <v>91</v>
      </c>
      <c r="AV1161" s="13" t="s">
        <v>91</v>
      </c>
      <c r="AW1161" s="13" t="s">
        <v>42</v>
      </c>
      <c r="AX1161" s="13" t="s">
        <v>82</v>
      </c>
      <c r="AY1161" s="243" t="s">
        <v>139</v>
      </c>
    </row>
    <row r="1162" s="13" customFormat="1">
      <c r="A1162" s="13"/>
      <c r="B1162" s="232"/>
      <c r="C1162" s="233"/>
      <c r="D1162" s="234" t="s">
        <v>150</v>
      </c>
      <c r="E1162" s="235" t="s">
        <v>44</v>
      </c>
      <c r="F1162" s="236" t="s">
        <v>343</v>
      </c>
      <c r="G1162" s="233"/>
      <c r="H1162" s="237">
        <v>85.680000000000007</v>
      </c>
      <c r="I1162" s="238"/>
      <c r="J1162" s="233"/>
      <c r="K1162" s="233"/>
      <c r="L1162" s="239"/>
      <c r="M1162" s="240"/>
      <c r="N1162" s="241"/>
      <c r="O1162" s="241"/>
      <c r="P1162" s="241"/>
      <c r="Q1162" s="241"/>
      <c r="R1162" s="241"/>
      <c r="S1162" s="241"/>
      <c r="T1162" s="242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3" t="s">
        <v>150</v>
      </c>
      <c r="AU1162" s="243" t="s">
        <v>91</v>
      </c>
      <c r="AV1162" s="13" t="s">
        <v>91</v>
      </c>
      <c r="AW1162" s="13" t="s">
        <v>42</v>
      </c>
      <c r="AX1162" s="13" t="s">
        <v>82</v>
      </c>
      <c r="AY1162" s="243" t="s">
        <v>139</v>
      </c>
    </row>
    <row r="1163" s="13" customFormat="1">
      <c r="A1163" s="13"/>
      <c r="B1163" s="232"/>
      <c r="C1163" s="233"/>
      <c r="D1163" s="234" t="s">
        <v>150</v>
      </c>
      <c r="E1163" s="235" t="s">
        <v>44</v>
      </c>
      <c r="F1163" s="236" t="s">
        <v>344</v>
      </c>
      <c r="G1163" s="233"/>
      <c r="H1163" s="237">
        <v>141.00800000000001</v>
      </c>
      <c r="I1163" s="238"/>
      <c r="J1163" s="233"/>
      <c r="K1163" s="233"/>
      <c r="L1163" s="239"/>
      <c r="M1163" s="240"/>
      <c r="N1163" s="241"/>
      <c r="O1163" s="241"/>
      <c r="P1163" s="241"/>
      <c r="Q1163" s="241"/>
      <c r="R1163" s="241"/>
      <c r="S1163" s="241"/>
      <c r="T1163" s="24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3" t="s">
        <v>150</v>
      </c>
      <c r="AU1163" s="243" t="s">
        <v>91</v>
      </c>
      <c r="AV1163" s="13" t="s">
        <v>91</v>
      </c>
      <c r="AW1163" s="13" t="s">
        <v>42</v>
      </c>
      <c r="AX1163" s="13" t="s">
        <v>82</v>
      </c>
      <c r="AY1163" s="243" t="s">
        <v>139</v>
      </c>
    </row>
    <row r="1164" s="13" customFormat="1">
      <c r="A1164" s="13"/>
      <c r="B1164" s="232"/>
      <c r="C1164" s="233"/>
      <c r="D1164" s="234" t="s">
        <v>150</v>
      </c>
      <c r="E1164" s="235" t="s">
        <v>44</v>
      </c>
      <c r="F1164" s="236" t="s">
        <v>345</v>
      </c>
      <c r="G1164" s="233"/>
      <c r="H1164" s="237">
        <v>245.28</v>
      </c>
      <c r="I1164" s="238"/>
      <c r="J1164" s="233"/>
      <c r="K1164" s="233"/>
      <c r="L1164" s="239"/>
      <c r="M1164" s="240"/>
      <c r="N1164" s="241"/>
      <c r="O1164" s="241"/>
      <c r="P1164" s="241"/>
      <c r="Q1164" s="241"/>
      <c r="R1164" s="241"/>
      <c r="S1164" s="241"/>
      <c r="T1164" s="242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43" t="s">
        <v>150</v>
      </c>
      <c r="AU1164" s="243" t="s">
        <v>91</v>
      </c>
      <c r="AV1164" s="13" t="s">
        <v>91</v>
      </c>
      <c r="AW1164" s="13" t="s">
        <v>42</v>
      </c>
      <c r="AX1164" s="13" t="s">
        <v>82</v>
      </c>
      <c r="AY1164" s="243" t="s">
        <v>139</v>
      </c>
    </row>
    <row r="1165" s="13" customFormat="1">
      <c r="A1165" s="13"/>
      <c r="B1165" s="232"/>
      <c r="C1165" s="233"/>
      <c r="D1165" s="234" t="s">
        <v>150</v>
      </c>
      <c r="E1165" s="235" t="s">
        <v>44</v>
      </c>
      <c r="F1165" s="236" t="s">
        <v>346</v>
      </c>
      <c r="G1165" s="233"/>
      <c r="H1165" s="237">
        <v>41.939999999999998</v>
      </c>
      <c r="I1165" s="238"/>
      <c r="J1165" s="233"/>
      <c r="K1165" s="233"/>
      <c r="L1165" s="239"/>
      <c r="M1165" s="240"/>
      <c r="N1165" s="241"/>
      <c r="O1165" s="241"/>
      <c r="P1165" s="241"/>
      <c r="Q1165" s="241"/>
      <c r="R1165" s="241"/>
      <c r="S1165" s="241"/>
      <c r="T1165" s="242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3" t="s">
        <v>150</v>
      </c>
      <c r="AU1165" s="243" t="s">
        <v>91</v>
      </c>
      <c r="AV1165" s="13" t="s">
        <v>91</v>
      </c>
      <c r="AW1165" s="13" t="s">
        <v>42</v>
      </c>
      <c r="AX1165" s="13" t="s">
        <v>82</v>
      </c>
      <c r="AY1165" s="243" t="s">
        <v>139</v>
      </c>
    </row>
    <row r="1166" s="13" customFormat="1">
      <c r="A1166" s="13"/>
      <c r="B1166" s="232"/>
      <c r="C1166" s="233"/>
      <c r="D1166" s="234" t="s">
        <v>150</v>
      </c>
      <c r="E1166" s="235" t="s">
        <v>44</v>
      </c>
      <c r="F1166" s="236" t="s">
        <v>347</v>
      </c>
      <c r="G1166" s="233"/>
      <c r="H1166" s="237">
        <v>12.683</v>
      </c>
      <c r="I1166" s="238"/>
      <c r="J1166" s="233"/>
      <c r="K1166" s="233"/>
      <c r="L1166" s="239"/>
      <c r="M1166" s="240"/>
      <c r="N1166" s="241"/>
      <c r="O1166" s="241"/>
      <c r="P1166" s="241"/>
      <c r="Q1166" s="241"/>
      <c r="R1166" s="241"/>
      <c r="S1166" s="241"/>
      <c r="T1166" s="242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3" t="s">
        <v>150</v>
      </c>
      <c r="AU1166" s="243" t="s">
        <v>91</v>
      </c>
      <c r="AV1166" s="13" t="s">
        <v>91</v>
      </c>
      <c r="AW1166" s="13" t="s">
        <v>42</v>
      </c>
      <c r="AX1166" s="13" t="s">
        <v>82</v>
      </c>
      <c r="AY1166" s="243" t="s">
        <v>139</v>
      </c>
    </row>
    <row r="1167" s="13" customFormat="1">
      <c r="A1167" s="13"/>
      <c r="B1167" s="232"/>
      <c r="C1167" s="233"/>
      <c r="D1167" s="234" t="s">
        <v>150</v>
      </c>
      <c r="E1167" s="235" t="s">
        <v>44</v>
      </c>
      <c r="F1167" s="236" t="s">
        <v>348</v>
      </c>
      <c r="G1167" s="233"/>
      <c r="H1167" s="237">
        <v>37.085999999999999</v>
      </c>
      <c r="I1167" s="238"/>
      <c r="J1167" s="233"/>
      <c r="K1167" s="233"/>
      <c r="L1167" s="239"/>
      <c r="M1167" s="240"/>
      <c r="N1167" s="241"/>
      <c r="O1167" s="241"/>
      <c r="P1167" s="241"/>
      <c r="Q1167" s="241"/>
      <c r="R1167" s="241"/>
      <c r="S1167" s="241"/>
      <c r="T1167" s="242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3" t="s">
        <v>150</v>
      </c>
      <c r="AU1167" s="243" t="s">
        <v>91</v>
      </c>
      <c r="AV1167" s="13" t="s">
        <v>91</v>
      </c>
      <c r="AW1167" s="13" t="s">
        <v>42</v>
      </c>
      <c r="AX1167" s="13" t="s">
        <v>82</v>
      </c>
      <c r="AY1167" s="243" t="s">
        <v>139</v>
      </c>
    </row>
    <row r="1168" s="13" customFormat="1">
      <c r="A1168" s="13"/>
      <c r="B1168" s="232"/>
      <c r="C1168" s="233"/>
      <c r="D1168" s="234" t="s">
        <v>150</v>
      </c>
      <c r="E1168" s="235" t="s">
        <v>44</v>
      </c>
      <c r="F1168" s="236" t="s">
        <v>349</v>
      </c>
      <c r="G1168" s="233"/>
      <c r="H1168" s="237">
        <v>32.340000000000003</v>
      </c>
      <c r="I1168" s="238"/>
      <c r="J1168" s="233"/>
      <c r="K1168" s="233"/>
      <c r="L1168" s="239"/>
      <c r="M1168" s="240"/>
      <c r="N1168" s="241"/>
      <c r="O1168" s="241"/>
      <c r="P1168" s="241"/>
      <c r="Q1168" s="241"/>
      <c r="R1168" s="241"/>
      <c r="S1168" s="241"/>
      <c r="T1168" s="242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43" t="s">
        <v>150</v>
      </c>
      <c r="AU1168" s="243" t="s">
        <v>91</v>
      </c>
      <c r="AV1168" s="13" t="s">
        <v>91</v>
      </c>
      <c r="AW1168" s="13" t="s">
        <v>42</v>
      </c>
      <c r="AX1168" s="13" t="s">
        <v>82</v>
      </c>
      <c r="AY1168" s="243" t="s">
        <v>139</v>
      </c>
    </row>
    <row r="1169" s="14" customFormat="1">
      <c r="A1169" s="14"/>
      <c r="B1169" s="255"/>
      <c r="C1169" s="256"/>
      <c r="D1169" s="234" t="s">
        <v>150</v>
      </c>
      <c r="E1169" s="257" t="s">
        <v>44</v>
      </c>
      <c r="F1169" s="258" t="s">
        <v>167</v>
      </c>
      <c r="G1169" s="256"/>
      <c r="H1169" s="259">
        <v>921.25099999999998</v>
      </c>
      <c r="I1169" s="260"/>
      <c r="J1169" s="256"/>
      <c r="K1169" s="256"/>
      <c r="L1169" s="261"/>
      <c r="M1169" s="262"/>
      <c r="N1169" s="263"/>
      <c r="O1169" s="263"/>
      <c r="P1169" s="263"/>
      <c r="Q1169" s="263"/>
      <c r="R1169" s="263"/>
      <c r="S1169" s="263"/>
      <c r="T1169" s="264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65" t="s">
        <v>150</v>
      </c>
      <c r="AU1169" s="265" t="s">
        <v>91</v>
      </c>
      <c r="AV1169" s="14" t="s">
        <v>146</v>
      </c>
      <c r="AW1169" s="14" t="s">
        <v>42</v>
      </c>
      <c r="AX1169" s="14" t="s">
        <v>89</v>
      </c>
      <c r="AY1169" s="265" t="s">
        <v>139</v>
      </c>
    </row>
    <row r="1170" s="2" customFormat="1" ht="21.75" customHeight="1">
      <c r="A1170" s="40"/>
      <c r="B1170" s="41"/>
      <c r="C1170" s="213" t="s">
        <v>1616</v>
      </c>
      <c r="D1170" s="213" t="s">
        <v>142</v>
      </c>
      <c r="E1170" s="214" t="s">
        <v>1617</v>
      </c>
      <c r="F1170" s="215" t="s">
        <v>1618</v>
      </c>
      <c r="G1170" s="216" t="s">
        <v>161</v>
      </c>
      <c r="H1170" s="217">
        <v>921.25099999999998</v>
      </c>
      <c r="I1170" s="218"/>
      <c r="J1170" s="219">
        <f>ROUND(I1170*H1170,2)</f>
        <v>0</v>
      </c>
      <c r="K1170" s="220"/>
      <c r="L1170" s="46"/>
      <c r="M1170" s="221" t="s">
        <v>44</v>
      </c>
      <c r="N1170" s="222" t="s">
        <v>53</v>
      </c>
      <c r="O1170" s="86"/>
      <c r="P1170" s="223">
        <f>O1170*H1170</f>
        <v>0</v>
      </c>
      <c r="Q1170" s="223">
        <v>6.0000000000000002E-05</v>
      </c>
      <c r="R1170" s="223">
        <f>Q1170*H1170</f>
        <v>0.055275060000000001</v>
      </c>
      <c r="S1170" s="223">
        <v>0</v>
      </c>
      <c r="T1170" s="224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25" t="s">
        <v>236</v>
      </c>
      <c r="AT1170" s="225" t="s">
        <v>142</v>
      </c>
      <c r="AU1170" s="225" t="s">
        <v>91</v>
      </c>
      <c r="AY1170" s="18" t="s">
        <v>139</v>
      </c>
      <c r="BE1170" s="226">
        <f>IF(N1170="základní",J1170,0)</f>
        <v>0</v>
      </c>
      <c r="BF1170" s="226">
        <f>IF(N1170="snížená",J1170,0)</f>
        <v>0</v>
      </c>
      <c r="BG1170" s="226">
        <f>IF(N1170="zákl. přenesená",J1170,0)</f>
        <v>0</v>
      </c>
      <c r="BH1170" s="226">
        <f>IF(N1170="sníž. přenesená",J1170,0)</f>
        <v>0</v>
      </c>
      <c r="BI1170" s="226">
        <f>IF(N1170="nulová",J1170,0)</f>
        <v>0</v>
      </c>
      <c r="BJ1170" s="18" t="s">
        <v>89</v>
      </c>
      <c r="BK1170" s="226">
        <f>ROUND(I1170*H1170,2)</f>
        <v>0</v>
      </c>
      <c r="BL1170" s="18" t="s">
        <v>236</v>
      </c>
      <c r="BM1170" s="225" t="s">
        <v>1619</v>
      </c>
    </row>
    <row r="1171" s="2" customFormat="1">
      <c r="A1171" s="40"/>
      <c r="B1171" s="41"/>
      <c r="C1171" s="42"/>
      <c r="D1171" s="227" t="s">
        <v>148</v>
      </c>
      <c r="E1171" s="42"/>
      <c r="F1171" s="228" t="s">
        <v>1620</v>
      </c>
      <c r="G1171" s="42"/>
      <c r="H1171" s="42"/>
      <c r="I1171" s="229"/>
      <c r="J1171" s="42"/>
      <c r="K1171" s="42"/>
      <c r="L1171" s="46"/>
      <c r="M1171" s="230"/>
      <c r="N1171" s="231"/>
      <c r="O1171" s="86"/>
      <c r="P1171" s="86"/>
      <c r="Q1171" s="86"/>
      <c r="R1171" s="86"/>
      <c r="S1171" s="86"/>
      <c r="T1171" s="87"/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T1171" s="18" t="s">
        <v>148</v>
      </c>
      <c r="AU1171" s="18" t="s">
        <v>91</v>
      </c>
    </row>
    <row r="1172" s="13" customFormat="1">
      <c r="A1172" s="13"/>
      <c r="B1172" s="232"/>
      <c r="C1172" s="233"/>
      <c r="D1172" s="234" t="s">
        <v>150</v>
      </c>
      <c r="E1172" s="235" t="s">
        <v>44</v>
      </c>
      <c r="F1172" s="236" t="s">
        <v>337</v>
      </c>
      <c r="G1172" s="233"/>
      <c r="H1172" s="237">
        <v>83.459000000000003</v>
      </c>
      <c r="I1172" s="238"/>
      <c r="J1172" s="233"/>
      <c r="K1172" s="233"/>
      <c r="L1172" s="239"/>
      <c r="M1172" s="240"/>
      <c r="N1172" s="241"/>
      <c r="O1172" s="241"/>
      <c r="P1172" s="241"/>
      <c r="Q1172" s="241"/>
      <c r="R1172" s="241"/>
      <c r="S1172" s="241"/>
      <c r="T1172" s="242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3" t="s">
        <v>150</v>
      </c>
      <c r="AU1172" s="243" t="s">
        <v>91</v>
      </c>
      <c r="AV1172" s="13" t="s">
        <v>91</v>
      </c>
      <c r="AW1172" s="13" t="s">
        <v>42</v>
      </c>
      <c r="AX1172" s="13" t="s">
        <v>82</v>
      </c>
      <c r="AY1172" s="243" t="s">
        <v>139</v>
      </c>
    </row>
    <row r="1173" s="13" customFormat="1">
      <c r="A1173" s="13"/>
      <c r="B1173" s="232"/>
      <c r="C1173" s="233"/>
      <c r="D1173" s="234" t="s">
        <v>150</v>
      </c>
      <c r="E1173" s="235" t="s">
        <v>44</v>
      </c>
      <c r="F1173" s="236" t="s">
        <v>338</v>
      </c>
      <c r="G1173" s="233"/>
      <c r="H1173" s="237">
        <v>33.722000000000001</v>
      </c>
      <c r="I1173" s="238"/>
      <c r="J1173" s="233"/>
      <c r="K1173" s="233"/>
      <c r="L1173" s="239"/>
      <c r="M1173" s="240"/>
      <c r="N1173" s="241"/>
      <c r="O1173" s="241"/>
      <c r="P1173" s="241"/>
      <c r="Q1173" s="241"/>
      <c r="R1173" s="241"/>
      <c r="S1173" s="241"/>
      <c r="T1173" s="242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3" t="s">
        <v>150</v>
      </c>
      <c r="AU1173" s="243" t="s">
        <v>91</v>
      </c>
      <c r="AV1173" s="13" t="s">
        <v>91</v>
      </c>
      <c r="AW1173" s="13" t="s">
        <v>42</v>
      </c>
      <c r="AX1173" s="13" t="s">
        <v>82</v>
      </c>
      <c r="AY1173" s="243" t="s">
        <v>139</v>
      </c>
    </row>
    <row r="1174" s="13" customFormat="1">
      <c r="A1174" s="13"/>
      <c r="B1174" s="232"/>
      <c r="C1174" s="233"/>
      <c r="D1174" s="234" t="s">
        <v>150</v>
      </c>
      <c r="E1174" s="235" t="s">
        <v>44</v>
      </c>
      <c r="F1174" s="236" t="s">
        <v>339</v>
      </c>
      <c r="G1174" s="233"/>
      <c r="H1174" s="237">
        <v>17.547000000000001</v>
      </c>
      <c r="I1174" s="238"/>
      <c r="J1174" s="233"/>
      <c r="K1174" s="233"/>
      <c r="L1174" s="239"/>
      <c r="M1174" s="240"/>
      <c r="N1174" s="241"/>
      <c r="O1174" s="241"/>
      <c r="P1174" s="241"/>
      <c r="Q1174" s="241"/>
      <c r="R1174" s="241"/>
      <c r="S1174" s="241"/>
      <c r="T1174" s="242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3" t="s">
        <v>150</v>
      </c>
      <c r="AU1174" s="243" t="s">
        <v>91</v>
      </c>
      <c r="AV1174" s="13" t="s">
        <v>91</v>
      </c>
      <c r="AW1174" s="13" t="s">
        <v>42</v>
      </c>
      <c r="AX1174" s="13" t="s">
        <v>82</v>
      </c>
      <c r="AY1174" s="243" t="s">
        <v>139</v>
      </c>
    </row>
    <row r="1175" s="13" customFormat="1">
      <c r="A1175" s="13"/>
      <c r="B1175" s="232"/>
      <c r="C1175" s="233"/>
      <c r="D1175" s="234" t="s">
        <v>150</v>
      </c>
      <c r="E1175" s="235" t="s">
        <v>44</v>
      </c>
      <c r="F1175" s="236" t="s">
        <v>340</v>
      </c>
      <c r="G1175" s="233"/>
      <c r="H1175" s="237">
        <v>60.444000000000003</v>
      </c>
      <c r="I1175" s="238"/>
      <c r="J1175" s="233"/>
      <c r="K1175" s="233"/>
      <c r="L1175" s="239"/>
      <c r="M1175" s="240"/>
      <c r="N1175" s="241"/>
      <c r="O1175" s="241"/>
      <c r="P1175" s="241"/>
      <c r="Q1175" s="241"/>
      <c r="R1175" s="241"/>
      <c r="S1175" s="241"/>
      <c r="T1175" s="242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43" t="s">
        <v>150</v>
      </c>
      <c r="AU1175" s="243" t="s">
        <v>91</v>
      </c>
      <c r="AV1175" s="13" t="s">
        <v>91</v>
      </c>
      <c r="AW1175" s="13" t="s">
        <v>42</v>
      </c>
      <c r="AX1175" s="13" t="s">
        <v>82</v>
      </c>
      <c r="AY1175" s="243" t="s">
        <v>139</v>
      </c>
    </row>
    <row r="1176" s="13" customFormat="1">
      <c r="A1176" s="13"/>
      <c r="B1176" s="232"/>
      <c r="C1176" s="233"/>
      <c r="D1176" s="234" t="s">
        <v>150</v>
      </c>
      <c r="E1176" s="235" t="s">
        <v>44</v>
      </c>
      <c r="F1176" s="236" t="s">
        <v>341</v>
      </c>
      <c r="G1176" s="233"/>
      <c r="H1176" s="237">
        <v>68.340000000000003</v>
      </c>
      <c r="I1176" s="238"/>
      <c r="J1176" s="233"/>
      <c r="K1176" s="233"/>
      <c r="L1176" s="239"/>
      <c r="M1176" s="240"/>
      <c r="N1176" s="241"/>
      <c r="O1176" s="241"/>
      <c r="P1176" s="241"/>
      <c r="Q1176" s="241"/>
      <c r="R1176" s="241"/>
      <c r="S1176" s="241"/>
      <c r="T1176" s="242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3" t="s">
        <v>150</v>
      </c>
      <c r="AU1176" s="243" t="s">
        <v>91</v>
      </c>
      <c r="AV1176" s="13" t="s">
        <v>91</v>
      </c>
      <c r="AW1176" s="13" t="s">
        <v>42</v>
      </c>
      <c r="AX1176" s="13" t="s">
        <v>82</v>
      </c>
      <c r="AY1176" s="243" t="s">
        <v>139</v>
      </c>
    </row>
    <row r="1177" s="13" customFormat="1">
      <c r="A1177" s="13"/>
      <c r="B1177" s="232"/>
      <c r="C1177" s="233"/>
      <c r="D1177" s="234" t="s">
        <v>150</v>
      </c>
      <c r="E1177" s="235" t="s">
        <v>44</v>
      </c>
      <c r="F1177" s="236" t="s">
        <v>342</v>
      </c>
      <c r="G1177" s="233"/>
      <c r="H1177" s="237">
        <v>61.722000000000001</v>
      </c>
      <c r="I1177" s="238"/>
      <c r="J1177" s="233"/>
      <c r="K1177" s="233"/>
      <c r="L1177" s="239"/>
      <c r="M1177" s="240"/>
      <c r="N1177" s="241"/>
      <c r="O1177" s="241"/>
      <c r="P1177" s="241"/>
      <c r="Q1177" s="241"/>
      <c r="R1177" s="241"/>
      <c r="S1177" s="241"/>
      <c r="T1177" s="242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3" t="s">
        <v>150</v>
      </c>
      <c r="AU1177" s="243" t="s">
        <v>91</v>
      </c>
      <c r="AV1177" s="13" t="s">
        <v>91</v>
      </c>
      <c r="AW1177" s="13" t="s">
        <v>42</v>
      </c>
      <c r="AX1177" s="13" t="s">
        <v>82</v>
      </c>
      <c r="AY1177" s="243" t="s">
        <v>139</v>
      </c>
    </row>
    <row r="1178" s="13" customFormat="1">
      <c r="A1178" s="13"/>
      <c r="B1178" s="232"/>
      <c r="C1178" s="233"/>
      <c r="D1178" s="234" t="s">
        <v>150</v>
      </c>
      <c r="E1178" s="235" t="s">
        <v>44</v>
      </c>
      <c r="F1178" s="236" t="s">
        <v>343</v>
      </c>
      <c r="G1178" s="233"/>
      <c r="H1178" s="237">
        <v>85.680000000000007</v>
      </c>
      <c r="I1178" s="238"/>
      <c r="J1178" s="233"/>
      <c r="K1178" s="233"/>
      <c r="L1178" s="239"/>
      <c r="M1178" s="240"/>
      <c r="N1178" s="241"/>
      <c r="O1178" s="241"/>
      <c r="P1178" s="241"/>
      <c r="Q1178" s="241"/>
      <c r="R1178" s="241"/>
      <c r="S1178" s="241"/>
      <c r="T1178" s="242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43" t="s">
        <v>150</v>
      </c>
      <c r="AU1178" s="243" t="s">
        <v>91</v>
      </c>
      <c r="AV1178" s="13" t="s">
        <v>91</v>
      </c>
      <c r="AW1178" s="13" t="s">
        <v>42</v>
      </c>
      <c r="AX1178" s="13" t="s">
        <v>82</v>
      </c>
      <c r="AY1178" s="243" t="s">
        <v>139</v>
      </c>
    </row>
    <row r="1179" s="13" customFormat="1">
      <c r="A1179" s="13"/>
      <c r="B1179" s="232"/>
      <c r="C1179" s="233"/>
      <c r="D1179" s="234" t="s">
        <v>150</v>
      </c>
      <c r="E1179" s="235" t="s">
        <v>44</v>
      </c>
      <c r="F1179" s="236" t="s">
        <v>344</v>
      </c>
      <c r="G1179" s="233"/>
      <c r="H1179" s="237">
        <v>141.00800000000001</v>
      </c>
      <c r="I1179" s="238"/>
      <c r="J1179" s="233"/>
      <c r="K1179" s="233"/>
      <c r="L1179" s="239"/>
      <c r="M1179" s="240"/>
      <c r="N1179" s="241"/>
      <c r="O1179" s="241"/>
      <c r="P1179" s="241"/>
      <c r="Q1179" s="241"/>
      <c r="R1179" s="241"/>
      <c r="S1179" s="241"/>
      <c r="T1179" s="242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43" t="s">
        <v>150</v>
      </c>
      <c r="AU1179" s="243" t="s">
        <v>91</v>
      </c>
      <c r="AV1179" s="13" t="s">
        <v>91</v>
      </c>
      <c r="AW1179" s="13" t="s">
        <v>42</v>
      </c>
      <c r="AX1179" s="13" t="s">
        <v>82</v>
      </c>
      <c r="AY1179" s="243" t="s">
        <v>139</v>
      </c>
    </row>
    <row r="1180" s="13" customFormat="1">
      <c r="A1180" s="13"/>
      <c r="B1180" s="232"/>
      <c r="C1180" s="233"/>
      <c r="D1180" s="234" t="s">
        <v>150</v>
      </c>
      <c r="E1180" s="235" t="s">
        <v>44</v>
      </c>
      <c r="F1180" s="236" t="s">
        <v>345</v>
      </c>
      <c r="G1180" s="233"/>
      <c r="H1180" s="237">
        <v>245.28</v>
      </c>
      <c r="I1180" s="238"/>
      <c r="J1180" s="233"/>
      <c r="K1180" s="233"/>
      <c r="L1180" s="239"/>
      <c r="M1180" s="240"/>
      <c r="N1180" s="241"/>
      <c r="O1180" s="241"/>
      <c r="P1180" s="241"/>
      <c r="Q1180" s="241"/>
      <c r="R1180" s="241"/>
      <c r="S1180" s="241"/>
      <c r="T1180" s="24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3" t="s">
        <v>150</v>
      </c>
      <c r="AU1180" s="243" t="s">
        <v>91</v>
      </c>
      <c r="AV1180" s="13" t="s">
        <v>91</v>
      </c>
      <c r="AW1180" s="13" t="s">
        <v>42</v>
      </c>
      <c r="AX1180" s="13" t="s">
        <v>82</v>
      </c>
      <c r="AY1180" s="243" t="s">
        <v>139</v>
      </c>
    </row>
    <row r="1181" s="13" customFormat="1">
      <c r="A1181" s="13"/>
      <c r="B1181" s="232"/>
      <c r="C1181" s="233"/>
      <c r="D1181" s="234" t="s">
        <v>150</v>
      </c>
      <c r="E1181" s="235" t="s">
        <v>44</v>
      </c>
      <c r="F1181" s="236" t="s">
        <v>346</v>
      </c>
      <c r="G1181" s="233"/>
      <c r="H1181" s="237">
        <v>41.939999999999998</v>
      </c>
      <c r="I1181" s="238"/>
      <c r="J1181" s="233"/>
      <c r="K1181" s="233"/>
      <c r="L1181" s="239"/>
      <c r="M1181" s="240"/>
      <c r="N1181" s="241"/>
      <c r="O1181" s="241"/>
      <c r="P1181" s="241"/>
      <c r="Q1181" s="241"/>
      <c r="R1181" s="241"/>
      <c r="S1181" s="241"/>
      <c r="T1181" s="242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3" t="s">
        <v>150</v>
      </c>
      <c r="AU1181" s="243" t="s">
        <v>91</v>
      </c>
      <c r="AV1181" s="13" t="s">
        <v>91</v>
      </c>
      <c r="AW1181" s="13" t="s">
        <v>42</v>
      </c>
      <c r="AX1181" s="13" t="s">
        <v>82</v>
      </c>
      <c r="AY1181" s="243" t="s">
        <v>139</v>
      </c>
    </row>
    <row r="1182" s="13" customFormat="1">
      <c r="A1182" s="13"/>
      <c r="B1182" s="232"/>
      <c r="C1182" s="233"/>
      <c r="D1182" s="234" t="s">
        <v>150</v>
      </c>
      <c r="E1182" s="235" t="s">
        <v>44</v>
      </c>
      <c r="F1182" s="236" t="s">
        <v>347</v>
      </c>
      <c r="G1182" s="233"/>
      <c r="H1182" s="237">
        <v>12.683</v>
      </c>
      <c r="I1182" s="238"/>
      <c r="J1182" s="233"/>
      <c r="K1182" s="233"/>
      <c r="L1182" s="239"/>
      <c r="M1182" s="240"/>
      <c r="N1182" s="241"/>
      <c r="O1182" s="241"/>
      <c r="P1182" s="241"/>
      <c r="Q1182" s="241"/>
      <c r="R1182" s="241"/>
      <c r="S1182" s="241"/>
      <c r="T1182" s="242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3" t="s">
        <v>150</v>
      </c>
      <c r="AU1182" s="243" t="s">
        <v>91</v>
      </c>
      <c r="AV1182" s="13" t="s">
        <v>91</v>
      </c>
      <c r="AW1182" s="13" t="s">
        <v>42</v>
      </c>
      <c r="AX1182" s="13" t="s">
        <v>82</v>
      </c>
      <c r="AY1182" s="243" t="s">
        <v>139</v>
      </c>
    </row>
    <row r="1183" s="13" customFormat="1">
      <c r="A1183" s="13"/>
      <c r="B1183" s="232"/>
      <c r="C1183" s="233"/>
      <c r="D1183" s="234" t="s">
        <v>150</v>
      </c>
      <c r="E1183" s="235" t="s">
        <v>44</v>
      </c>
      <c r="F1183" s="236" t="s">
        <v>348</v>
      </c>
      <c r="G1183" s="233"/>
      <c r="H1183" s="237">
        <v>37.085999999999999</v>
      </c>
      <c r="I1183" s="238"/>
      <c r="J1183" s="233"/>
      <c r="K1183" s="233"/>
      <c r="L1183" s="239"/>
      <c r="M1183" s="240"/>
      <c r="N1183" s="241"/>
      <c r="O1183" s="241"/>
      <c r="P1183" s="241"/>
      <c r="Q1183" s="241"/>
      <c r="R1183" s="241"/>
      <c r="S1183" s="241"/>
      <c r="T1183" s="242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3" t="s">
        <v>150</v>
      </c>
      <c r="AU1183" s="243" t="s">
        <v>91</v>
      </c>
      <c r="AV1183" s="13" t="s">
        <v>91</v>
      </c>
      <c r="AW1183" s="13" t="s">
        <v>42</v>
      </c>
      <c r="AX1183" s="13" t="s">
        <v>82</v>
      </c>
      <c r="AY1183" s="243" t="s">
        <v>139</v>
      </c>
    </row>
    <row r="1184" s="13" customFormat="1">
      <c r="A1184" s="13"/>
      <c r="B1184" s="232"/>
      <c r="C1184" s="233"/>
      <c r="D1184" s="234" t="s">
        <v>150</v>
      </c>
      <c r="E1184" s="235" t="s">
        <v>44</v>
      </c>
      <c r="F1184" s="236" t="s">
        <v>349</v>
      </c>
      <c r="G1184" s="233"/>
      <c r="H1184" s="237">
        <v>32.340000000000003</v>
      </c>
      <c r="I1184" s="238"/>
      <c r="J1184" s="233"/>
      <c r="K1184" s="233"/>
      <c r="L1184" s="239"/>
      <c r="M1184" s="240"/>
      <c r="N1184" s="241"/>
      <c r="O1184" s="241"/>
      <c r="P1184" s="241"/>
      <c r="Q1184" s="241"/>
      <c r="R1184" s="241"/>
      <c r="S1184" s="241"/>
      <c r="T1184" s="242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3" t="s">
        <v>150</v>
      </c>
      <c r="AU1184" s="243" t="s">
        <v>91</v>
      </c>
      <c r="AV1184" s="13" t="s">
        <v>91</v>
      </c>
      <c r="AW1184" s="13" t="s">
        <v>42</v>
      </c>
      <c r="AX1184" s="13" t="s">
        <v>82</v>
      </c>
      <c r="AY1184" s="243" t="s">
        <v>139</v>
      </c>
    </row>
    <row r="1185" s="14" customFormat="1">
      <c r="A1185" s="14"/>
      <c r="B1185" s="255"/>
      <c r="C1185" s="256"/>
      <c r="D1185" s="234" t="s">
        <v>150</v>
      </c>
      <c r="E1185" s="257" t="s">
        <v>44</v>
      </c>
      <c r="F1185" s="258" t="s">
        <v>167</v>
      </c>
      <c r="G1185" s="256"/>
      <c r="H1185" s="259">
        <v>921.25099999999998</v>
      </c>
      <c r="I1185" s="260"/>
      <c r="J1185" s="256"/>
      <c r="K1185" s="256"/>
      <c r="L1185" s="261"/>
      <c r="M1185" s="262"/>
      <c r="N1185" s="263"/>
      <c r="O1185" s="263"/>
      <c r="P1185" s="263"/>
      <c r="Q1185" s="263"/>
      <c r="R1185" s="263"/>
      <c r="S1185" s="263"/>
      <c r="T1185" s="264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5" t="s">
        <v>150</v>
      </c>
      <c r="AU1185" s="265" t="s">
        <v>91</v>
      </c>
      <c r="AV1185" s="14" t="s">
        <v>146</v>
      </c>
      <c r="AW1185" s="14" t="s">
        <v>42</v>
      </c>
      <c r="AX1185" s="14" t="s">
        <v>89</v>
      </c>
      <c r="AY1185" s="265" t="s">
        <v>139</v>
      </c>
    </row>
    <row r="1186" s="2" customFormat="1" ht="44.25" customHeight="1">
      <c r="A1186" s="40"/>
      <c r="B1186" s="41"/>
      <c r="C1186" s="213" t="s">
        <v>1621</v>
      </c>
      <c r="D1186" s="213" t="s">
        <v>142</v>
      </c>
      <c r="E1186" s="214" t="s">
        <v>1622</v>
      </c>
      <c r="F1186" s="215" t="s">
        <v>1623</v>
      </c>
      <c r="G1186" s="216" t="s">
        <v>161</v>
      </c>
      <c r="H1186" s="217">
        <v>921.25099999999998</v>
      </c>
      <c r="I1186" s="218"/>
      <c r="J1186" s="219">
        <f>ROUND(I1186*H1186,2)</f>
        <v>0</v>
      </c>
      <c r="K1186" s="220"/>
      <c r="L1186" s="46"/>
      <c r="M1186" s="221" t="s">
        <v>44</v>
      </c>
      <c r="N1186" s="222" t="s">
        <v>53</v>
      </c>
      <c r="O1186" s="86"/>
      <c r="P1186" s="223">
        <f>O1186*H1186</f>
        <v>0</v>
      </c>
      <c r="Q1186" s="223">
        <v>0.00044000000000000002</v>
      </c>
      <c r="R1186" s="223">
        <f>Q1186*H1186</f>
        <v>0.40535043999999998</v>
      </c>
      <c r="S1186" s="223">
        <v>0</v>
      </c>
      <c r="T1186" s="224">
        <f>S1186*H1186</f>
        <v>0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25" t="s">
        <v>236</v>
      </c>
      <c r="AT1186" s="225" t="s">
        <v>142</v>
      </c>
      <c r="AU1186" s="225" t="s">
        <v>91</v>
      </c>
      <c r="AY1186" s="18" t="s">
        <v>139</v>
      </c>
      <c r="BE1186" s="226">
        <f>IF(N1186="základní",J1186,0)</f>
        <v>0</v>
      </c>
      <c r="BF1186" s="226">
        <f>IF(N1186="snížená",J1186,0)</f>
        <v>0</v>
      </c>
      <c r="BG1186" s="226">
        <f>IF(N1186="zákl. přenesená",J1186,0)</f>
        <v>0</v>
      </c>
      <c r="BH1186" s="226">
        <f>IF(N1186="sníž. přenesená",J1186,0)</f>
        <v>0</v>
      </c>
      <c r="BI1186" s="226">
        <f>IF(N1186="nulová",J1186,0)</f>
        <v>0</v>
      </c>
      <c r="BJ1186" s="18" t="s">
        <v>89</v>
      </c>
      <c r="BK1186" s="226">
        <f>ROUND(I1186*H1186,2)</f>
        <v>0</v>
      </c>
      <c r="BL1186" s="18" t="s">
        <v>236</v>
      </c>
      <c r="BM1186" s="225" t="s">
        <v>1624</v>
      </c>
    </row>
    <row r="1187" s="2" customFormat="1">
      <c r="A1187" s="40"/>
      <c r="B1187" s="41"/>
      <c r="C1187" s="42"/>
      <c r="D1187" s="227" t="s">
        <v>148</v>
      </c>
      <c r="E1187" s="42"/>
      <c r="F1187" s="228" t="s">
        <v>1625</v>
      </c>
      <c r="G1187" s="42"/>
      <c r="H1187" s="42"/>
      <c r="I1187" s="229"/>
      <c r="J1187" s="42"/>
      <c r="K1187" s="42"/>
      <c r="L1187" s="46"/>
      <c r="M1187" s="230"/>
      <c r="N1187" s="231"/>
      <c r="O1187" s="86"/>
      <c r="P1187" s="86"/>
      <c r="Q1187" s="86"/>
      <c r="R1187" s="86"/>
      <c r="S1187" s="86"/>
      <c r="T1187" s="87"/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T1187" s="18" t="s">
        <v>148</v>
      </c>
      <c r="AU1187" s="18" t="s">
        <v>91</v>
      </c>
    </row>
    <row r="1188" s="13" customFormat="1">
      <c r="A1188" s="13"/>
      <c r="B1188" s="232"/>
      <c r="C1188" s="233"/>
      <c r="D1188" s="234" t="s">
        <v>150</v>
      </c>
      <c r="E1188" s="235" t="s">
        <v>44</v>
      </c>
      <c r="F1188" s="236" t="s">
        <v>337</v>
      </c>
      <c r="G1188" s="233"/>
      <c r="H1188" s="237">
        <v>83.459000000000003</v>
      </c>
      <c r="I1188" s="238"/>
      <c r="J1188" s="233"/>
      <c r="K1188" s="233"/>
      <c r="L1188" s="239"/>
      <c r="M1188" s="240"/>
      <c r="N1188" s="241"/>
      <c r="O1188" s="241"/>
      <c r="P1188" s="241"/>
      <c r="Q1188" s="241"/>
      <c r="R1188" s="241"/>
      <c r="S1188" s="241"/>
      <c r="T1188" s="242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3" t="s">
        <v>150</v>
      </c>
      <c r="AU1188" s="243" t="s">
        <v>91</v>
      </c>
      <c r="AV1188" s="13" t="s">
        <v>91</v>
      </c>
      <c r="AW1188" s="13" t="s">
        <v>42</v>
      </c>
      <c r="AX1188" s="13" t="s">
        <v>82</v>
      </c>
      <c r="AY1188" s="243" t="s">
        <v>139</v>
      </c>
    </row>
    <row r="1189" s="13" customFormat="1">
      <c r="A1189" s="13"/>
      <c r="B1189" s="232"/>
      <c r="C1189" s="233"/>
      <c r="D1189" s="234" t="s">
        <v>150</v>
      </c>
      <c r="E1189" s="235" t="s">
        <v>44</v>
      </c>
      <c r="F1189" s="236" t="s">
        <v>338</v>
      </c>
      <c r="G1189" s="233"/>
      <c r="H1189" s="237">
        <v>33.722000000000001</v>
      </c>
      <c r="I1189" s="238"/>
      <c r="J1189" s="233"/>
      <c r="K1189" s="233"/>
      <c r="L1189" s="239"/>
      <c r="M1189" s="240"/>
      <c r="N1189" s="241"/>
      <c r="O1189" s="241"/>
      <c r="P1189" s="241"/>
      <c r="Q1189" s="241"/>
      <c r="R1189" s="241"/>
      <c r="S1189" s="241"/>
      <c r="T1189" s="242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3" t="s">
        <v>150</v>
      </c>
      <c r="AU1189" s="243" t="s">
        <v>91</v>
      </c>
      <c r="AV1189" s="13" t="s">
        <v>91</v>
      </c>
      <c r="AW1189" s="13" t="s">
        <v>42</v>
      </c>
      <c r="AX1189" s="13" t="s">
        <v>82</v>
      </c>
      <c r="AY1189" s="243" t="s">
        <v>139</v>
      </c>
    </row>
    <row r="1190" s="13" customFormat="1">
      <c r="A1190" s="13"/>
      <c r="B1190" s="232"/>
      <c r="C1190" s="233"/>
      <c r="D1190" s="234" t="s">
        <v>150</v>
      </c>
      <c r="E1190" s="235" t="s">
        <v>44</v>
      </c>
      <c r="F1190" s="236" t="s">
        <v>339</v>
      </c>
      <c r="G1190" s="233"/>
      <c r="H1190" s="237">
        <v>17.547000000000001</v>
      </c>
      <c r="I1190" s="238"/>
      <c r="J1190" s="233"/>
      <c r="K1190" s="233"/>
      <c r="L1190" s="239"/>
      <c r="M1190" s="240"/>
      <c r="N1190" s="241"/>
      <c r="O1190" s="241"/>
      <c r="P1190" s="241"/>
      <c r="Q1190" s="241"/>
      <c r="R1190" s="241"/>
      <c r="S1190" s="241"/>
      <c r="T1190" s="242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43" t="s">
        <v>150</v>
      </c>
      <c r="AU1190" s="243" t="s">
        <v>91</v>
      </c>
      <c r="AV1190" s="13" t="s">
        <v>91</v>
      </c>
      <c r="AW1190" s="13" t="s">
        <v>42</v>
      </c>
      <c r="AX1190" s="13" t="s">
        <v>82</v>
      </c>
      <c r="AY1190" s="243" t="s">
        <v>139</v>
      </c>
    </row>
    <row r="1191" s="13" customFormat="1">
      <c r="A1191" s="13"/>
      <c r="B1191" s="232"/>
      <c r="C1191" s="233"/>
      <c r="D1191" s="234" t="s">
        <v>150</v>
      </c>
      <c r="E1191" s="235" t="s">
        <v>44</v>
      </c>
      <c r="F1191" s="236" t="s">
        <v>340</v>
      </c>
      <c r="G1191" s="233"/>
      <c r="H1191" s="237">
        <v>60.444000000000003</v>
      </c>
      <c r="I1191" s="238"/>
      <c r="J1191" s="233"/>
      <c r="K1191" s="233"/>
      <c r="L1191" s="239"/>
      <c r="M1191" s="240"/>
      <c r="N1191" s="241"/>
      <c r="O1191" s="241"/>
      <c r="P1191" s="241"/>
      <c r="Q1191" s="241"/>
      <c r="R1191" s="241"/>
      <c r="S1191" s="241"/>
      <c r="T1191" s="242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3" t="s">
        <v>150</v>
      </c>
      <c r="AU1191" s="243" t="s">
        <v>91</v>
      </c>
      <c r="AV1191" s="13" t="s">
        <v>91</v>
      </c>
      <c r="AW1191" s="13" t="s">
        <v>42</v>
      </c>
      <c r="AX1191" s="13" t="s">
        <v>82</v>
      </c>
      <c r="AY1191" s="243" t="s">
        <v>139</v>
      </c>
    </row>
    <row r="1192" s="13" customFormat="1">
      <c r="A1192" s="13"/>
      <c r="B1192" s="232"/>
      <c r="C1192" s="233"/>
      <c r="D1192" s="234" t="s">
        <v>150</v>
      </c>
      <c r="E1192" s="235" t="s">
        <v>44</v>
      </c>
      <c r="F1192" s="236" t="s">
        <v>341</v>
      </c>
      <c r="G1192" s="233"/>
      <c r="H1192" s="237">
        <v>68.340000000000003</v>
      </c>
      <c r="I1192" s="238"/>
      <c r="J1192" s="233"/>
      <c r="K1192" s="233"/>
      <c r="L1192" s="239"/>
      <c r="M1192" s="240"/>
      <c r="N1192" s="241"/>
      <c r="O1192" s="241"/>
      <c r="P1192" s="241"/>
      <c r="Q1192" s="241"/>
      <c r="R1192" s="241"/>
      <c r="S1192" s="241"/>
      <c r="T1192" s="242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3" t="s">
        <v>150</v>
      </c>
      <c r="AU1192" s="243" t="s">
        <v>91</v>
      </c>
      <c r="AV1192" s="13" t="s">
        <v>91</v>
      </c>
      <c r="AW1192" s="13" t="s">
        <v>42</v>
      </c>
      <c r="AX1192" s="13" t="s">
        <v>82</v>
      </c>
      <c r="AY1192" s="243" t="s">
        <v>139</v>
      </c>
    </row>
    <row r="1193" s="13" customFormat="1">
      <c r="A1193" s="13"/>
      <c r="B1193" s="232"/>
      <c r="C1193" s="233"/>
      <c r="D1193" s="234" t="s">
        <v>150</v>
      </c>
      <c r="E1193" s="235" t="s">
        <v>44</v>
      </c>
      <c r="F1193" s="236" t="s">
        <v>342</v>
      </c>
      <c r="G1193" s="233"/>
      <c r="H1193" s="237">
        <v>61.722000000000001</v>
      </c>
      <c r="I1193" s="238"/>
      <c r="J1193" s="233"/>
      <c r="K1193" s="233"/>
      <c r="L1193" s="239"/>
      <c r="M1193" s="240"/>
      <c r="N1193" s="241"/>
      <c r="O1193" s="241"/>
      <c r="P1193" s="241"/>
      <c r="Q1193" s="241"/>
      <c r="R1193" s="241"/>
      <c r="S1193" s="241"/>
      <c r="T1193" s="242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3" t="s">
        <v>150</v>
      </c>
      <c r="AU1193" s="243" t="s">
        <v>91</v>
      </c>
      <c r="AV1193" s="13" t="s">
        <v>91</v>
      </c>
      <c r="AW1193" s="13" t="s">
        <v>42</v>
      </c>
      <c r="AX1193" s="13" t="s">
        <v>82</v>
      </c>
      <c r="AY1193" s="243" t="s">
        <v>139</v>
      </c>
    </row>
    <row r="1194" s="13" customFormat="1">
      <c r="A1194" s="13"/>
      <c r="B1194" s="232"/>
      <c r="C1194" s="233"/>
      <c r="D1194" s="234" t="s">
        <v>150</v>
      </c>
      <c r="E1194" s="235" t="s">
        <v>44</v>
      </c>
      <c r="F1194" s="236" t="s">
        <v>343</v>
      </c>
      <c r="G1194" s="233"/>
      <c r="H1194" s="237">
        <v>85.680000000000007</v>
      </c>
      <c r="I1194" s="238"/>
      <c r="J1194" s="233"/>
      <c r="K1194" s="233"/>
      <c r="L1194" s="239"/>
      <c r="M1194" s="240"/>
      <c r="N1194" s="241"/>
      <c r="O1194" s="241"/>
      <c r="P1194" s="241"/>
      <c r="Q1194" s="241"/>
      <c r="R1194" s="241"/>
      <c r="S1194" s="241"/>
      <c r="T1194" s="242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3" t="s">
        <v>150</v>
      </c>
      <c r="AU1194" s="243" t="s">
        <v>91</v>
      </c>
      <c r="AV1194" s="13" t="s">
        <v>91</v>
      </c>
      <c r="AW1194" s="13" t="s">
        <v>42</v>
      </c>
      <c r="AX1194" s="13" t="s">
        <v>82</v>
      </c>
      <c r="AY1194" s="243" t="s">
        <v>139</v>
      </c>
    </row>
    <row r="1195" s="13" customFormat="1">
      <c r="A1195" s="13"/>
      <c r="B1195" s="232"/>
      <c r="C1195" s="233"/>
      <c r="D1195" s="234" t="s">
        <v>150</v>
      </c>
      <c r="E1195" s="235" t="s">
        <v>44</v>
      </c>
      <c r="F1195" s="236" t="s">
        <v>344</v>
      </c>
      <c r="G1195" s="233"/>
      <c r="H1195" s="237">
        <v>141.00800000000001</v>
      </c>
      <c r="I1195" s="238"/>
      <c r="J1195" s="233"/>
      <c r="K1195" s="233"/>
      <c r="L1195" s="239"/>
      <c r="M1195" s="240"/>
      <c r="N1195" s="241"/>
      <c r="O1195" s="241"/>
      <c r="P1195" s="241"/>
      <c r="Q1195" s="241"/>
      <c r="R1195" s="241"/>
      <c r="S1195" s="241"/>
      <c r="T1195" s="242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3" t="s">
        <v>150</v>
      </c>
      <c r="AU1195" s="243" t="s">
        <v>91</v>
      </c>
      <c r="AV1195" s="13" t="s">
        <v>91</v>
      </c>
      <c r="AW1195" s="13" t="s">
        <v>42</v>
      </c>
      <c r="AX1195" s="13" t="s">
        <v>82</v>
      </c>
      <c r="AY1195" s="243" t="s">
        <v>139</v>
      </c>
    </row>
    <row r="1196" s="13" customFormat="1">
      <c r="A1196" s="13"/>
      <c r="B1196" s="232"/>
      <c r="C1196" s="233"/>
      <c r="D1196" s="234" t="s">
        <v>150</v>
      </c>
      <c r="E1196" s="235" t="s">
        <v>44</v>
      </c>
      <c r="F1196" s="236" t="s">
        <v>345</v>
      </c>
      <c r="G1196" s="233"/>
      <c r="H1196" s="237">
        <v>245.28</v>
      </c>
      <c r="I1196" s="238"/>
      <c r="J1196" s="233"/>
      <c r="K1196" s="233"/>
      <c r="L1196" s="239"/>
      <c r="M1196" s="240"/>
      <c r="N1196" s="241"/>
      <c r="O1196" s="241"/>
      <c r="P1196" s="241"/>
      <c r="Q1196" s="241"/>
      <c r="R1196" s="241"/>
      <c r="S1196" s="241"/>
      <c r="T1196" s="242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43" t="s">
        <v>150</v>
      </c>
      <c r="AU1196" s="243" t="s">
        <v>91</v>
      </c>
      <c r="AV1196" s="13" t="s">
        <v>91</v>
      </c>
      <c r="AW1196" s="13" t="s">
        <v>42</v>
      </c>
      <c r="AX1196" s="13" t="s">
        <v>82</v>
      </c>
      <c r="AY1196" s="243" t="s">
        <v>139</v>
      </c>
    </row>
    <row r="1197" s="13" customFormat="1">
      <c r="A1197" s="13"/>
      <c r="B1197" s="232"/>
      <c r="C1197" s="233"/>
      <c r="D1197" s="234" t="s">
        <v>150</v>
      </c>
      <c r="E1197" s="235" t="s">
        <v>44</v>
      </c>
      <c r="F1197" s="236" t="s">
        <v>346</v>
      </c>
      <c r="G1197" s="233"/>
      <c r="H1197" s="237">
        <v>41.939999999999998</v>
      </c>
      <c r="I1197" s="238"/>
      <c r="J1197" s="233"/>
      <c r="K1197" s="233"/>
      <c r="L1197" s="239"/>
      <c r="M1197" s="240"/>
      <c r="N1197" s="241"/>
      <c r="O1197" s="241"/>
      <c r="P1197" s="241"/>
      <c r="Q1197" s="241"/>
      <c r="R1197" s="241"/>
      <c r="S1197" s="241"/>
      <c r="T1197" s="24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3" t="s">
        <v>150</v>
      </c>
      <c r="AU1197" s="243" t="s">
        <v>91</v>
      </c>
      <c r="AV1197" s="13" t="s">
        <v>91</v>
      </c>
      <c r="AW1197" s="13" t="s">
        <v>42</v>
      </c>
      <c r="AX1197" s="13" t="s">
        <v>82</v>
      </c>
      <c r="AY1197" s="243" t="s">
        <v>139</v>
      </c>
    </row>
    <row r="1198" s="13" customFormat="1">
      <c r="A1198" s="13"/>
      <c r="B1198" s="232"/>
      <c r="C1198" s="233"/>
      <c r="D1198" s="234" t="s">
        <v>150</v>
      </c>
      <c r="E1198" s="235" t="s">
        <v>44</v>
      </c>
      <c r="F1198" s="236" t="s">
        <v>347</v>
      </c>
      <c r="G1198" s="233"/>
      <c r="H1198" s="237">
        <v>12.683</v>
      </c>
      <c r="I1198" s="238"/>
      <c r="J1198" s="233"/>
      <c r="K1198" s="233"/>
      <c r="L1198" s="239"/>
      <c r="M1198" s="240"/>
      <c r="N1198" s="241"/>
      <c r="O1198" s="241"/>
      <c r="P1198" s="241"/>
      <c r="Q1198" s="241"/>
      <c r="R1198" s="241"/>
      <c r="S1198" s="241"/>
      <c r="T1198" s="242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3" t="s">
        <v>150</v>
      </c>
      <c r="AU1198" s="243" t="s">
        <v>91</v>
      </c>
      <c r="AV1198" s="13" t="s">
        <v>91</v>
      </c>
      <c r="AW1198" s="13" t="s">
        <v>42</v>
      </c>
      <c r="AX1198" s="13" t="s">
        <v>82</v>
      </c>
      <c r="AY1198" s="243" t="s">
        <v>139</v>
      </c>
    </row>
    <row r="1199" s="13" customFormat="1">
      <c r="A1199" s="13"/>
      <c r="B1199" s="232"/>
      <c r="C1199" s="233"/>
      <c r="D1199" s="234" t="s">
        <v>150</v>
      </c>
      <c r="E1199" s="235" t="s">
        <v>44</v>
      </c>
      <c r="F1199" s="236" t="s">
        <v>348</v>
      </c>
      <c r="G1199" s="233"/>
      <c r="H1199" s="237">
        <v>37.085999999999999</v>
      </c>
      <c r="I1199" s="238"/>
      <c r="J1199" s="233"/>
      <c r="K1199" s="233"/>
      <c r="L1199" s="239"/>
      <c r="M1199" s="240"/>
      <c r="N1199" s="241"/>
      <c r="O1199" s="241"/>
      <c r="P1199" s="241"/>
      <c r="Q1199" s="241"/>
      <c r="R1199" s="241"/>
      <c r="S1199" s="241"/>
      <c r="T1199" s="242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3" t="s">
        <v>150</v>
      </c>
      <c r="AU1199" s="243" t="s">
        <v>91</v>
      </c>
      <c r="AV1199" s="13" t="s">
        <v>91</v>
      </c>
      <c r="AW1199" s="13" t="s">
        <v>42</v>
      </c>
      <c r="AX1199" s="13" t="s">
        <v>82</v>
      </c>
      <c r="AY1199" s="243" t="s">
        <v>139</v>
      </c>
    </row>
    <row r="1200" s="13" customFormat="1">
      <c r="A1200" s="13"/>
      <c r="B1200" s="232"/>
      <c r="C1200" s="233"/>
      <c r="D1200" s="234" t="s">
        <v>150</v>
      </c>
      <c r="E1200" s="235" t="s">
        <v>44</v>
      </c>
      <c r="F1200" s="236" t="s">
        <v>349</v>
      </c>
      <c r="G1200" s="233"/>
      <c r="H1200" s="237">
        <v>32.340000000000003</v>
      </c>
      <c r="I1200" s="238"/>
      <c r="J1200" s="233"/>
      <c r="K1200" s="233"/>
      <c r="L1200" s="239"/>
      <c r="M1200" s="240"/>
      <c r="N1200" s="241"/>
      <c r="O1200" s="241"/>
      <c r="P1200" s="241"/>
      <c r="Q1200" s="241"/>
      <c r="R1200" s="241"/>
      <c r="S1200" s="241"/>
      <c r="T1200" s="242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3" t="s">
        <v>150</v>
      </c>
      <c r="AU1200" s="243" t="s">
        <v>91</v>
      </c>
      <c r="AV1200" s="13" t="s">
        <v>91</v>
      </c>
      <c r="AW1200" s="13" t="s">
        <v>42</v>
      </c>
      <c r="AX1200" s="13" t="s">
        <v>82</v>
      </c>
      <c r="AY1200" s="243" t="s">
        <v>139</v>
      </c>
    </row>
    <row r="1201" s="14" customFormat="1">
      <c r="A1201" s="14"/>
      <c r="B1201" s="255"/>
      <c r="C1201" s="256"/>
      <c r="D1201" s="234" t="s">
        <v>150</v>
      </c>
      <c r="E1201" s="257" t="s">
        <v>44</v>
      </c>
      <c r="F1201" s="258" t="s">
        <v>167</v>
      </c>
      <c r="G1201" s="256"/>
      <c r="H1201" s="259">
        <v>921.25099999999998</v>
      </c>
      <c r="I1201" s="260"/>
      <c r="J1201" s="256"/>
      <c r="K1201" s="256"/>
      <c r="L1201" s="261"/>
      <c r="M1201" s="262"/>
      <c r="N1201" s="263"/>
      <c r="O1201" s="263"/>
      <c r="P1201" s="263"/>
      <c r="Q1201" s="263"/>
      <c r="R1201" s="263"/>
      <c r="S1201" s="263"/>
      <c r="T1201" s="264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65" t="s">
        <v>150</v>
      </c>
      <c r="AU1201" s="265" t="s">
        <v>91</v>
      </c>
      <c r="AV1201" s="14" t="s">
        <v>146</v>
      </c>
      <c r="AW1201" s="14" t="s">
        <v>42</v>
      </c>
      <c r="AX1201" s="14" t="s">
        <v>89</v>
      </c>
      <c r="AY1201" s="265" t="s">
        <v>139</v>
      </c>
    </row>
    <row r="1202" s="2" customFormat="1" ht="24.15" customHeight="1">
      <c r="A1202" s="40"/>
      <c r="B1202" s="41"/>
      <c r="C1202" s="213" t="s">
        <v>1626</v>
      </c>
      <c r="D1202" s="213" t="s">
        <v>142</v>
      </c>
      <c r="E1202" s="214" t="s">
        <v>1627</v>
      </c>
      <c r="F1202" s="215" t="s">
        <v>1628</v>
      </c>
      <c r="G1202" s="216" t="s">
        <v>161</v>
      </c>
      <c r="H1202" s="217">
        <v>105.494</v>
      </c>
      <c r="I1202" s="218"/>
      <c r="J1202" s="219">
        <f>ROUND(I1202*H1202,2)</f>
        <v>0</v>
      </c>
      <c r="K1202" s="220"/>
      <c r="L1202" s="46"/>
      <c r="M1202" s="221" t="s">
        <v>44</v>
      </c>
      <c r="N1202" s="222" t="s">
        <v>53</v>
      </c>
      <c r="O1202" s="86"/>
      <c r="P1202" s="223">
        <f>O1202*H1202</f>
        <v>0</v>
      </c>
      <c r="Q1202" s="223">
        <v>0.00023000000000000001</v>
      </c>
      <c r="R1202" s="223">
        <f>Q1202*H1202</f>
        <v>0.02426362</v>
      </c>
      <c r="S1202" s="223">
        <v>0</v>
      </c>
      <c r="T1202" s="224">
        <f>S1202*H1202</f>
        <v>0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25" t="s">
        <v>236</v>
      </c>
      <c r="AT1202" s="225" t="s">
        <v>142</v>
      </c>
      <c r="AU1202" s="225" t="s">
        <v>91</v>
      </c>
      <c r="AY1202" s="18" t="s">
        <v>139</v>
      </c>
      <c r="BE1202" s="226">
        <f>IF(N1202="základní",J1202,0)</f>
        <v>0</v>
      </c>
      <c r="BF1202" s="226">
        <f>IF(N1202="snížená",J1202,0)</f>
        <v>0</v>
      </c>
      <c r="BG1202" s="226">
        <f>IF(N1202="zákl. přenesená",J1202,0)</f>
        <v>0</v>
      </c>
      <c r="BH1202" s="226">
        <f>IF(N1202="sníž. přenesená",J1202,0)</f>
        <v>0</v>
      </c>
      <c r="BI1202" s="226">
        <f>IF(N1202="nulová",J1202,0)</f>
        <v>0</v>
      </c>
      <c r="BJ1202" s="18" t="s">
        <v>89</v>
      </c>
      <c r="BK1202" s="226">
        <f>ROUND(I1202*H1202,2)</f>
        <v>0</v>
      </c>
      <c r="BL1202" s="18" t="s">
        <v>236</v>
      </c>
      <c r="BM1202" s="225" t="s">
        <v>1629</v>
      </c>
    </row>
    <row r="1203" s="2" customFormat="1">
      <c r="A1203" s="40"/>
      <c r="B1203" s="41"/>
      <c r="C1203" s="42"/>
      <c r="D1203" s="227" t="s">
        <v>148</v>
      </c>
      <c r="E1203" s="42"/>
      <c r="F1203" s="228" t="s">
        <v>1630</v>
      </c>
      <c r="G1203" s="42"/>
      <c r="H1203" s="42"/>
      <c r="I1203" s="229"/>
      <c r="J1203" s="42"/>
      <c r="K1203" s="42"/>
      <c r="L1203" s="46"/>
      <c r="M1203" s="230"/>
      <c r="N1203" s="231"/>
      <c r="O1203" s="86"/>
      <c r="P1203" s="86"/>
      <c r="Q1203" s="86"/>
      <c r="R1203" s="86"/>
      <c r="S1203" s="86"/>
      <c r="T1203" s="87"/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T1203" s="18" t="s">
        <v>148</v>
      </c>
      <c r="AU1203" s="18" t="s">
        <v>91</v>
      </c>
    </row>
    <row r="1204" s="15" customFormat="1">
      <c r="A1204" s="15"/>
      <c r="B1204" s="267"/>
      <c r="C1204" s="268"/>
      <c r="D1204" s="234" t="s">
        <v>150</v>
      </c>
      <c r="E1204" s="269" t="s">
        <v>44</v>
      </c>
      <c r="F1204" s="270" t="s">
        <v>1631</v>
      </c>
      <c r="G1204" s="268"/>
      <c r="H1204" s="269" t="s">
        <v>44</v>
      </c>
      <c r="I1204" s="271"/>
      <c r="J1204" s="268"/>
      <c r="K1204" s="268"/>
      <c r="L1204" s="272"/>
      <c r="M1204" s="273"/>
      <c r="N1204" s="274"/>
      <c r="O1204" s="274"/>
      <c r="P1204" s="274"/>
      <c r="Q1204" s="274"/>
      <c r="R1204" s="274"/>
      <c r="S1204" s="274"/>
      <c r="T1204" s="275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276" t="s">
        <v>150</v>
      </c>
      <c r="AU1204" s="276" t="s">
        <v>91</v>
      </c>
      <c r="AV1204" s="15" t="s">
        <v>89</v>
      </c>
      <c r="AW1204" s="15" t="s">
        <v>42</v>
      </c>
      <c r="AX1204" s="15" t="s">
        <v>82</v>
      </c>
      <c r="AY1204" s="276" t="s">
        <v>139</v>
      </c>
    </row>
    <row r="1205" s="13" customFormat="1">
      <c r="A1205" s="13"/>
      <c r="B1205" s="232"/>
      <c r="C1205" s="233"/>
      <c r="D1205" s="234" t="s">
        <v>150</v>
      </c>
      <c r="E1205" s="235" t="s">
        <v>44</v>
      </c>
      <c r="F1205" s="236" t="s">
        <v>355</v>
      </c>
      <c r="G1205" s="233"/>
      <c r="H1205" s="237">
        <v>35.100000000000001</v>
      </c>
      <c r="I1205" s="238"/>
      <c r="J1205" s="233"/>
      <c r="K1205" s="233"/>
      <c r="L1205" s="239"/>
      <c r="M1205" s="240"/>
      <c r="N1205" s="241"/>
      <c r="O1205" s="241"/>
      <c r="P1205" s="241"/>
      <c r="Q1205" s="241"/>
      <c r="R1205" s="241"/>
      <c r="S1205" s="241"/>
      <c r="T1205" s="242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3" t="s">
        <v>150</v>
      </c>
      <c r="AU1205" s="243" t="s">
        <v>91</v>
      </c>
      <c r="AV1205" s="13" t="s">
        <v>91</v>
      </c>
      <c r="AW1205" s="13" t="s">
        <v>42</v>
      </c>
      <c r="AX1205" s="13" t="s">
        <v>82</v>
      </c>
      <c r="AY1205" s="243" t="s">
        <v>139</v>
      </c>
    </row>
    <row r="1206" s="13" customFormat="1">
      <c r="A1206" s="13"/>
      <c r="B1206" s="232"/>
      <c r="C1206" s="233"/>
      <c r="D1206" s="234" t="s">
        <v>150</v>
      </c>
      <c r="E1206" s="235" t="s">
        <v>44</v>
      </c>
      <c r="F1206" s="236" t="s">
        <v>1632</v>
      </c>
      <c r="G1206" s="233"/>
      <c r="H1206" s="237">
        <v>7.944</v>
      </c>
      <c r="I1206" s="238"/>
      <c r="J1206" s="233"/>
      <c r="K1206" s="233"/>
      <c r="L1206" s="239"/>
      <c r="M1206" s="240"/>
      <c r="N1206" s="241"/>
      <c r="O1206" s="241"/>
      <c r="P1206" s="241"/>
      <c r="Q1206" s="241"/>
      <c r="R1206" s="241"/>
      <c r="S1206" s="241"/>
      <c r="T1206" s="242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3" t="s">
        <v>150</v>
      </c>
      <c r="AU1206" s="243" t="s">
        <v>91</v>
      </c>
      <c r="AV1206" s="13" t="s">
        <v>91</v>
      </c>
      <c r="AW1206" s="13" t="s">
        <v>42</v>
      </c>
      <c r="AX1206" s="13" t="s">
        <v>82</v>
      </c>
      <c r="AY1206" s="243" t="s">
        <v>139</v>
      </c>
    </row>
    <row r="1207" s="13" customFormat="1">
      <c r="A1207" s="13"/>
      <c r="B1207" s="232"/>
      <c r="C1207" s="233"/>
      <c r="D1207" s="234" t="s">
        <v>150</v>
      </c>
      <c r="E1207" s="235" t="s">
        <v>44</v>
      </c>
      <c r="F1207" s="236" t="s">
        <v>1633</v>
      </c>
      <c r="G1207" s="233"/>
      <c r="H1207" s="237">
        <v>62.450000000000003</v>
      </c>
      <c r="I1207" s="238"/>
      <c r="J1207" s="233"/>
      <c r="K1207" s="233"/>
      <c r="L1207" s="239"/>
      <c r="M1207" s="240"/>
      <c r="N1207" s="241"/>
      <c r="O1207" s="241"/>
      <c r="P1207" s="241"/>
      <c r="Q1207" s="241"/>
      <c r="R1207" s="241"/>
      <c r="S1207" s="241"/>
      <c r="T1207" s="242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3" t="s">
        <v>150</v>
      </c>
      <c r="AU1207" s="243" t="s">
        <v>91</v>
      </c>
      <c r="AV1207" s="13" t="s">
        <v>91</v>
      </c>
      <c r="AW1207" s="13" t="s">
        <v>42</v>
      </c>
      <c r="AX1207" s="13" t="s">
        <v>82</v>
      </c>
      <c r="AY1207" s="243" t="s">
        <v>139</v>
      </c>
    </row>
    <row r="1208" s="14" customFormat="1">
      <c r="A1208" s="14"/>
      <c r="B1208" s="255"/>
      <c r="C1208" s="256"/>
      <c r="D1208" s="234" t="s">
        <v>150</v>
      </c>
      <c r="E1208" s="257" t="s">
        <v>44</v>
      </c>
      <c r="F1208" s="258" t="s">
        <v>167</v>
      </c>
      <c r="G1208" s="256"/>
      <c r="H1208" s="259">
        <v>105.494</v>
      </c>
      <c r="I1208" s="260"/>
      <c r="J1208" s="256"/>
      <c r="K1208" s="256"/>
      <c r="L1208" s="261"/>
      <c r="M1208" s="262"/>
      <c r="N1208" s="263"/>
      <c r="O1208" s="263"/>
      <c r="P1208" s="263"/>
      <c r="Q1208" s="263"/>
      <c r="R1208" s="263"/>
      <c r="S1208" s="263"/>
      <c r="T1208" s="264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65" t="s">
        <v>150</v>
      </c>
      <c r="AU1208" s="265" t="s">
        <v>91</v>
      </c>
      <c r="AV1208" s="14" t="s">
        <v>146</v>
      </c>
      <c r="AW1208" s="14" t="s">
        <v>42</v>
      </c>
      <c r="AX1208" s="14" t="s">
        <v>89</v>
      </c>
      <c r="AY1208" s="265" t="s">
        <v>139</v>
      </c>
    </row>
    <row r="1209" s="2" customFormat="1" ht="37.8" customHeight="1">
      <c r="A1209" s="40"/>
      <c r="B1209" s="41"/>
      <c r="C1209" s="213" t="s">
        <v>1634</v>
      </c>
      <c r="D1209" s="213" t="s">
        <v>142</v>
      </c>
      <c r="E1209" s="214" t="s">
        <v>1635</v>
      </c>
      <c r="F1209" s="215" t="s">
        <v>1636</v>
      </c>
      <c r="G1209" s="216" t="s">
        <v>161</v>
      </c>
      <c r="H1209" s="217">
        <v>383.57999999999998</v>
      </c>
      <c r="I1209" s="218"/>
      <c r="J1209" s="219">
        <f>ROUND(I1209*H1209,2)</f>
        <v>0</v>
      </c>
      <c r="K1209" s="220"/>
      <c r="L1209" s="46"/>
      <c r="M1209" s="221" t="s">
        <v>44</v>
      </c>
      <c r="N1209" s="222" t="s">
        <v>53</v>
      </c>
      <c r="O1209" s="86"/>
      <c r="P1209" s="223">
        <f>O1209*H1209</f>
        <v>0</v>
      </c>
      <c r="Q1209" s="223">
        <v>0.00032000000000000003</v>
      </c>
      <c r="R1209" s="223">
        <f>Q1209*H1209</f>
        <v>0.12274560000000001</v>
      </c>
      <c r="S1209" s="223">
        <v>0</v>
      </c>
      <c r="T1209" s="224">
        <f>S1209*H1209</f>
        <v>0</v>
      </c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R1209" s="225" t="s">
        <v>236</v>
      </c>
      <c r="AT1209" s="225" t="s">
        <v>142</v>
      </c>
      <c r="AU1209" s="225" t="s">
        <v>91</v>
      </c>
      <c r="AY1209" s="18" t="s">
        <v>139</v>
      </c>
      <c r="BE1209" s="226">
        <f>IF(N1209="základní",J1209,0)</f>
        <v>0</v>
      </c>
      <c r="BF1209" s="226">
        <f>IF(N1209="snížená",J1209,0)</f>
        <v>0</v>
      </c>
      <c r="BG1209" s="226">
        <f>IF(N1209="zákl. přenesená",J1209,0)</f>
        <v>0</v>
      </c>
      <c r="BH1209" s="226">
        <f>IF(N1209="sníž. přenesená",J1209,0)</f>
        <v>0</v>
      </c>
      <c r="BI1209" s="226">
        <f>IF(N1209="nulová",J1209,0)</f>
        <v>0</v>
      </c>
      <c r="BJ1209" s="18" t="s">
        <v>89</v>
      </c>
      <c r="BK1209" s="226">
        <f>ROUND(I1209*H1209,2)</f>
        <v>0</v>
      </c>
      <c r="BL1209" s="18" t="s">
        <v>236</v>
      </c>
      <c r="BM1209" s="225" t="s">
        <v>1637</v>
      </c>
    </row>
    <row r="1210" s="2" customFormat="1">
      <c r="A1210" s="40"/>
      <c r="B1210" s="41"/>
      <c r="C1210" s="42"/>
      <c r="D1210" s="227" t="s">
        <v>148</v>
      </c>
      <c r="E1210" s="42"/>
      <c r="F1210" s="228" t="s">
        <v>1638</v>
      </c>
      <c r="G1210" s="42"/>
      <c r="H1210" s="42"/>
      <c r="I1210" s="229"/>
      <c r="J1210" s="42"/>
      <c r="K1210" s="42"/>
      <c r="L1210" s="46"/>
      <c r="M1210" s="230"/>
      <c r="N1210" s="231"/>
      <c r="O1210" s="86"/>
      <c r="P1210" s="86"/>
      <c r="Q1210" s="86"/>
      <c r="R1210" s="86"/>
      <c r="S1210" s="86"/>
      <c r="T1210" s="87"/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T1210" s="18" t="s">
        <v>148</v>
      </c>
      <c r="AU1210" s="18" t="s">
        <v>91</v>
      </c>
    </row>
    <row r="1211" s="13" customFormat="1">
      <c r="A1211" s="13"/>
      <c r="B1211" s="232"/>
      <c r="C1211" s="233"/>
      <c r="D1211" s="234" t="s">
        <v>150</v>
      </c>
      <c r="E1211" s="235" t="s">
        <v>44</v>
      </c>
      <c r="F1211" s="236" t="s">
        <v>164</v>
      </c>
      <c r="G1211" s="233"/>
      <c r="H1211" s="237">
        <v>101.01600000000001</v>
      </c>
      <c r="I1211" s="238"/>
      <c r="J1211" s="233"/>
      <c r="K1211" s="233"/>
      <c r="L1211" s="239"/>
      <c r="M1211" s="240"/>
      <c r="N1211" s="241"/>
      <c r="O1211" s="241"/>
      <c r="P1211" s="241"/>
      <c r="Q1211" s="241"/>
      <c r="R1211" s="241"/>
      <c r="S1211" s="241"/>
      <c r="T1211" s="242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3" t="s">
        <v>150</v>
      </c>
      <c r="AU1211" s="243" t="s">
        <v>91</v>
      </c>
      <c r="AV1211" s="13" t="s">
        <v>91</v>
      </c>
      <c r="AW1211" s="13" t="s">
        <v>42</v>
      </c>
      <c r="AX1211" s="13" t="s">
        <v>82</v>
      </c>
      <c r="AY1211" s="243" t="s">
        <v>139</v>
      </c>
    </row>
    <row r="1212" s="13" customFormat="1">
      <c r="A1212" s="13"/>
      <c r="B1212" s="232"/>
      <c r="C1212" s="233"/>
      <c r="D1212" s="234" t="s">
        <v>150</v>
      </c>
      <c r="E1212" s="235" t="s">
        <v>44</v>
      </c>
      <c r="F1212" s="236" t="s">
        <v>165</v>
      </c>
      <c r="G1212" s="233"/>
      <c r="H1212" s="237">
        <v>173.59999999999999</v>
      </c>
      <c r="I1212" s="238"/>
      <c r="J1212" s="233"/>
      <c r="K1212" s="233"/>
      <c r="L1212" s="239"/>
      <c r="M1212" s="240"/>
      <c r="N1212" s="241"/>
      <c r="O1212" s="241"/>
      <c r="P1212" s="241"/>
      <c r="Q1212" s="241"/>
      <c r="R1212" s="241"/>
      <c r="S1212" s="241"/>
      <c r="T1212" s="242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3" t="s">
        <v>150</v>
      </c>
      <c r="AU1212" s="243" t="s">
        <v>91</v>
      </c>
      <c r="AV1212" s="13" t="s">
        <v>91</v>
      </c>
      <c r="AW1212" s="13" t="s">
        <v>42</v>
      </c>
      <c r="AX1212" s="13" t="s">
        <v>82</v>
      </c>
      <c r="AY1212" s="243" t="s">
        <v>139</v>
      </c>
    </row>
    <row r="1213" s="13" customFormat="1">
      <c r="A1213" s="13"/>
      <c r="B1213" s="232"/>
      <c r="C1213" s="233"/>
      <c r="D1213" s="234" t="s">
        <v>150</v>
      </c>
      <c r="E1213" s="235" t="s">
        <v>44</v>
      </c>
      <c r="F1213" s="236" t="s">
        <v>166</v>
      </c>
      <c r="G1213" s="233"/>
      <c r="H1213" s="237">
        <v>108.964</v>
      </c>
      <c r="I1213" s="238"/>
      <c r="J1213" s="233"/>
      <c r="K1213" s="233"/>
      <c r="L1213" s="239"/>
      <c r="M1213" s="240"/>
      <c r="N1213" s="241"/>
      <c r="O1213" s="241"/>
      <c r="P1213" s="241"/>
      <c r="Q1213" s="241"/>
      <c r="R1213" s="241"/>
      <c r="S1213" s="241"/>
      <c r="T1213" s="242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3" t="s">
        <v>150</v>
      </c>
      <c r="AU1213" s="243" t="s">
        <v>91</v>
      </c>
      <c r="AV1213" s="13" t="s">
        <v>91</v>
      </c>
      <c r="AW1213" s="13" t="s">
        <v>42</v>
      </c>
      <c r="AX1213" s="13" t="s">
        <v>82</v>
      </c>
      <c r="AY1213" s="243" t="s">
        <v>139</v>
      </c>
    </row>
    <row r="1214" s="14" customFormat="1">
      <c r="A1214" s="14"/>
      <c r="B1214" s="255"/>
      <c r="C1214" s="256"/>
      <c r="D1214" s="234" t="s">
        <v>150</v>
      </c>
      <c r="E1214" s="257" t="s">
        <v>44</v>
      </c>
      <c r="F1214" s="258" t="s">
        <v>167</v>
      </c>
      <c r="G1214" s="256"/>
      <c r="H1214" s="259">
        <v>383.57999999999998</v>
      </c>
      <c r="I1214" s="260"/>
      <c r="J1214" s="256"/>
      <c r="K1214" s="256"/>
      <c r="L1214" s="261"/>
      <c r="M1214" s="262"/>
      <c r="N1214" s="263"/>
      <c r="O1214" s="263"/>
      <c r="P1214" s="263"/>
      <c r="Q1214" s="263"/>
      <c r="R1214" s="263"/>
      <c r="S1214" s="263"/>
      <c r="T1214" s="264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65" t="s">
        <v>150</v>
      </c>
      <c r="AU1214" s="265" t="s">
        <v>91</v>
      </c>
      <c r="AV1214" s="14" t="s">
        <v>146</v>
      </c>
      <c r="AW1214" s="14" t="s">
        <v>42</v>
      </c>
      <c r="AX1214" s="14" t="s">
        <v>89</v>
      </c>
      <c r="AY1214" s="265" t="s">
        <v>139</v>
      </c>
    </row>
    <row r="1215" s="2" customFormat="1" ht="24.15" customHeight="1">
      <c r="A1215" s="40"/>
      <c r="B1215" s="41"/>
      <c r="C1215" s="213" t="s">
        <v>1639</v>
      </c>
      <c r="D1215" s="213" t="s">
        <v>142</v>
      </c>
      <c r="E1215" s="214" t="s">
        <v>1640</v>
      </c>
      <c r="F1215" s="215" t="s">
        <v>1641</v>
      </c>
      <c r="G1215" s="216" t="s">
        <v>161</v>
      </c>
      <c r="H1215" s="217">
        <v>24.120000000000001</v>
      </c>
      <c r="I1215" s="218"/>
      <c r="J1215" s="219">
        <f>ROUND(I1215*H1215,2)</f>
        <v>0</v>
      </c>
      <c r="K1215" s="220"/>
      <c r="L1215" s="46"/>
      <c r="M1215" s="221" t="s">
        <v>44</v>
      </c>
      <c r="N1215" s="222" t="s">
        <v>53</v>
      </c>
      <c r="O1215" s="86"/>
      <c r="P1215" s="223">
        <f>O1215*H1215</f>
        <v>0</v>
      </c>
      <c r="Q1215" s="223">
        <v>0.00084000000000000003</v>
      </c>
      <c r="R1215" s="223">
        <f>Q1215*H1215</f>
        <v>0.020260800000000002</v>
      </c>
      <c r="S1215" s="223">
        <v>0</v>
      </c>
      <c r="T1215" s="224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25" t="s">
        <v>236</v>
      </c>
      <c r="AT1215" s="225" t="s">
        <v>142</v>
      </c>
      <c r="AU1215" s="225" t="s">
        <v>91</v>
      </c>
      <c r="AY1215" s="18" t="s">
        <v>139</v>
      </c>
      <c r="BE1215" s="226">
        <f>IF(N1215="základní",J1215,0)</f>
        <v>0</v>
      </c>
      <c r="BF1215" s="226">
        <f>IF(N1215="snížená",J1215,0)</f>
        <v>0</v>
      </c>
      <c r="BG1215" s="226">
        <f>IF(N1215="zákl. přenesená",J1215,0)</f>
        <v>0</v>
      </c>
      <c r="BH1215" s="226">
        <f>IF(N1215="sníž. přenesená",J1215,0)</f>
        <v>0</v>
      </c>
      <c r="BI1215" s="226">
        <f>IF(N1215="nulová",J1215,0)</f>
        <v>0</v>
      </c>
      <c r="BJ1215" s="18" t="s">
        <v>89</v>
      </c>
      <c r="BK1215" s="226">
        <f>ROUND(I1215*H1215,2)</f>
        <v>0</v>
      </c>
      <c r="BL1215" s="18" t="s">
        <v>236</v>
      </c>
      <c r="BM1215" s="225" t="s">
        <v>1642</v>
      </c>
    </row>
    <row r="1216" s="2" customFormat="1">
      <c r="A1216" s="40"/>
      <c r="B1216" s="41"/>
      <c r="C1216" s="42"/>
      <c r="D1216" s="227" t="s">
        <v>148</v>
      </c>
      <c r="E1216" s="42"/>
      <c r="F1216" s="228" t="s">
        <v>1643</v>
      </c>
      <c r="G1216" s="42"/>
      <c r="H1216" s="42"/>
      <c r="I1216" s="229"/>
      <c r="J1216" s="42"/>
      <c r="K1216" s="42"/>
      <c r="L1216" s="46"/>
      <c r="M1216" s="230"/>
      <c r="N1216" s="231"/>
      <c r="O1216" s="86"/>
      <c r="P1216" s="86"/>
      <c r="Q1216" s="86"/>
      <c r="R1216" s="86"/>
      <c r="S1216" s="86"/>
      <c r="T1216" s="87"/>
      <c r="U1216" s="40"/>
      <c r="V1216" s="40"/>
      <c r="W1216" s="40"/>
      <c r="X1216" s="40"/>
      <c r="Y1216" s="40"/>
      <c r="Z1216" s="40"/>
      <c r="AA1216" s="40"/>
      <c r="AB1216" s="40"/>
      <c r="AC1216" s="40"/>
      <c r="AD1216" s="40"/>
      <c r="AE1216" s="40"/>
      <c r="AT1216" s="18" t="s">
        <v>148</v>
      </c>
      <c r="AU1216" s="18" t="s">
        <v>91</v>
      </c>
    </row>
    <row r="1217" s="15" customFormat="1">
      <c r="A1217" s="15"/>
      <c r="B1217" s="267"/>
      <c r="C1217" s="268"/>
      <c r="D1217" s="234" t="s">
        <v>150</v>
      </c>
      <c r="E1217" s="269" t="s">
        <v>44</v>
      </c>
      <c r="F1217" s="270" t="s">
        <v>1644</v>
      </c>
      <c r="G1217" s="268"/>
      <c r="H1217" s="269" t="s">
        <v>44</v>
      </c>
      <c r="I1217" s="271"/>
      <c r="J1217" s="268"/>
      <c r="K1217" s="268"/>
      <c r="L1217" s="272"/>
      <c r="M1217" s="273"/>
      <c r="N1217" s="274"/>
      <c r="O1217" s="274"/>
      <c r="P1217" s="274"/>
      <c r="Q1217" s="274"/>
      <c r="R1217" s="274"/>
      <c r="S1217" s="274"/>
      <c r="T1217" s="275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76" t="s">
        <v>150</v>
      </c>
      <c r="AU1217" s="276" t="s">
        <v>91</v>
      </c>
      <c r="AV1217" s="15" t="s">
        <v>89</v>
      </c>
      <c r="AW1217" s="15" t="s">
        <v>42</v>
      </c>
      <c r="AX1217" s="15" t="s">
        <v>82</v>
      </c>
      <c r="AY1217" s="276" t="s">
        <v>139</v>
      </c>
    </row>
    <row r="1218" s="13" customFormat="1">
      <c r="A1218" s="13"/>
      <c r="B1218" s="232"/>
      <c r="C1218" s="233"/>
      <c r="D1218" s="234" t="s">
        <v>150</v>
      </c>
      <c r="E1218" s="235" t="s">
        <v>44</v>
      </c>
      <c r="F1218" s="236" t="s">
        <v>193</v>
      </c>
      <c r="G1218" s="233"/>
      <c r="H1218" s="237">
        <v>2.52</v>
      </c>
      <c r="I1218" s="238"/>
      <c r="J1218" s="233"/>
      <c r="K1218" s="233"/>
      <c r="L1218" s="239"/>
      <c r="M1218" s="240"/>
      <c r="N1218" s="241"/>
      <c r="O1218" s="241"/>
      <c r="P1218" s="241"/>
      <c r="Q1218" s="241"/>
      <c r="R1218" s="241"/>
      <c r="S1218" s="241"/>
      <c r="T1218" s="242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3" t="s">
        <v>150</v>
      </c>
      <c r="AU1218" s="243" t="s">
        <v>91</v>
      </c>
      <c r="AV1218" s="13" t="s">
        <v>91</v>
      </c>
      <c r="AW1218" s="13" t="s">
        <v>42</v>
      </c>
      <c r="AX1218" s="13" t="s">
        <v>82</v>
      </c>
      <c r="AY1218" s="243" t="s">
        <v>139</v>
      </c>
    </row>
    <row r="1219" s="13" customFormat="1">
      <c r="A1219" s="13"/>
      <c r="B1219" s="232"/>
      <c r="C1219" s="233"/>
      <c r="D1219" s="234" t="s">
        <v>150</v>
      </c>
      <c r="E1219" s="235" t="s">
        <v>44</v>
      </c>
      <c r="F1219" s="236" t="s">
        <v>1645</v>
      </c>
      <c r="G1219" s="233"/>
      <c r="H1219" s="237">
        <v>21.600000000000001</v>
      </c>
      <c r="I1219" s="238"/>
      <c r="J1219" s="233"/>
      <c r="K1219" s="233"/>
      <c r="L1219" s="239"/>
      <c r="M1219" s="240"/>
      <c r="N1219" s="241"/>
      <c r="O1219" s="241"/>
      <c r="P1219" s="241"/>
      <c r="Q1219" s="241"/>
      <c r="R1219" s="241"/>
      <c r="S1219" s="241"/>
      <c r="T1219" s="242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3" t="s">
        <v>150</v>
      </c>
      <c r="AU1219" s="243" t="s">
        <v>91</v>
      </c>
      <c r="AV1219" s="13" t="s">
        <v>91</v>
      </c>
      <c r="AW1219" s="13" t="s">
        <v>42</v>
      </c>
      <c r="AX1219" s="13" t="s">
        <v>82</v>
      </c>
      <c r="AY1219" s="243" t="s">
        <v>139</v>
      </c>
    </row>
    <row r="1220" s="14" customFormat="1">
      <c r="A1220" s="14"/>
      <c r="B1220" s="255"/>
      <c r="C1220" s="256"/>
      <c r="D1220" s="234" t="s">
        <v>150</v>
      </c>
      <c r="E1220" s="257" t="s">
        <v>44</v>
      </c>
      <c r="F1220" s="258" t="s">
        <v>167</v>
      </c>
      <c r="G1220" s="256"/>
      <c r="H1220" s="259">
        <v>24.120000000000001</v>
      </c>
      <c r="I1220" s="260"/>
      <c r="J1220" s="256"/>
      <c r="K1220" s="256"/>
      <c r="L1220" s="261"/>
      <c r="M1220" s="262"/>
      <c r="N1220" s="263"/>
      <c r="O1220" s="263"/>
      <c r="P1220" s="263"/>
      <c r="Q1220" s="263"/>
      <c r="R1220" s="263"/>
      <c r="S1220" s="263"/>
      <c r="T1220" s="264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65" t="s">
        <v>150</v>
      </c>
      <c r="AU1220" s="265" t="s">
        <v>91</v>
      </c>
      <c r="AV1220" s="14" t="s">
        <v>146</v>
      </c>
      <c r="AW1220" s="14" t="s">
        <v>42</v>
      </c>
      <c r="AX1220" s="14" t="s">
        <v>89</v>
      </c>
      <c r="AY1220" s="265" t="s">
        <v>139</v>
      </c>
    </row>
    <row r="1221" s="12" customFormat="1" ht="25.92" customHeight="1">
      <c r="A1221" s="12"/>
      <c r="B1221" s="197"/>
      <c r="C1221" s="198"/>
      <c r="D1221" s="199" t="s">
        <v>81</v>
      </c>
      <c r="E1221" s="200" t="s">
        <v>1646</v>
      </c>
      <c r="F1221" s="200" t="s">
        <v>1647</v>
      </c>
      <c r="G1221" s="198"/>
      <c r="H1221" s="198"/>
      <c r="I1221" s="201"/>
      <c r="J1221" s="202">
        <f>BK1221</f>
        <v>0</v>
      </c>
      <c r="K1221" s="198"/>
      <c r="L1221" s="203"/>
      <c r="M1221" s="204"/>
      <c r="N1221" s="205"/>
      <c r="O1221" s="205"/>
      <c r="P1221" s="206">
        <f>P1222</f>
        <v>0</v>
      </c>
      <c r="Q1221" s="205"/>
      <c r="R1221" s="206">
        <f>R1222</f>
        <v>0</v>
      </c>
      <c r="S1221" s="205"/>
      <c r="T1221" s="207">
        <f>T1222</f>
        <v>0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08" t="s">
        <v>174</v>
      </c>
      <c r="AT1221" s="209" t="s">
        <v>81</v>
      </c>
      <c r="AU1221" s="209" t="s">
        <v>82</v>
      </c>
      <c r="AY1221" s="208" t="s">
        <v>139</v>
      </c>
      <c r="BK1221" s="210">
        <f>BK1222</f>
        <v>0</v>
      </c>
    </row>
    <row r="1222" s="12" customFormat="1" ht="22.8" customHeight="1">
      <c r="A1222" s="12"/>
      <c r="B1222" s="197"/>
      <c r="C1222" s="198"/>
      <c r="D1222" s="199" t="s">
        <v>81</v>
      </c>
      <c r="E1222" s="211" t="s">
        <v>1648</v>
      </c>
      <c r="F1222" s="211" t="s">
        <v>1649</v>
      </c>
      <c r="G1222" s="198"/>
      <c r="H1222" s="198"/>
      <c r="I1222" s="201"/>
      <c r="J1222" s="212">
        <f>BK1222</f>
        <v>0</v>
      </c>
      <c r="K1222" s="198"/>
      <c r="L1222" s="203"/>
      <c r="M1222" s="204"/>
      <c r="N1222" s="205"/>
      <c r="O1222" s="205"/>
      <c r="P1222" s="206">
        <f>SUM(P1223:P1237)</f>
        <v>0</v>
      </c>
      <c r="Q1222" s="205"/>
      <c r="R1222" s="206">
        <f>SUM(R1223:R1237)</f>
        <v>0</v>
      </c>
      <c r="S1222" s="205"/>
      <c r="T1222" s="207">
        <f>SUM(T1223:T1237)</f>
        <v>0</v>
      </c>
      <c r="U1222" s="12"/>
      <c r="V1222" s="12"/>
      <c r="W1222" s="12"/>
      <c r="X1222" s="12"/>
      <c r="Y1222" s="12"/>
      <c r="Z1222" s="12"/>
      <c r="AA1222" s="12"/>
      <c r="AB1222" s="12"/>
      <c r="AC1222" s="12"/>
      <c r="AD1222" s="12"/>
      <c r="AE1222" s="12"/>
      <c r="AR1222" s="208" t="s">
        <v>174</v>
      </c>
      <c r="AT1222" s="209" t="s">
        <v>81</v>
      </c>
      <c r="AU1222" s="209" t="s">
        <v>89</v>
      </c>
      <c r="AY1222" s="208" t="s">
        <v>139</v>
      </c>
      <c r="BK1222" s="210">
        <f>SUM(BK1223:BK1237)</f>
        <v>0</v>
      </c>
    </row>
    <row r="1223" s="2" customFormat="1" ht="24.15" customHeight="1">
      <c r="A1223" s="40"/>
      <c r="B1223" s="41"/>
      <c r="C1223" s="213" t="s">
        <v>1650</v>
      </c>
      <c r="D1223" s="213" t="s">
        <v>142</v>
      </c>
      <c r="E1223" s="214" t="s">
        <v>1651</v>
      </c>
      <c r="F1223" s="215" t="s">
        <v>1652</v>
      </c>
      <c r="G1223" s="216" t="s">
        <v>566</v>
      </c>
      <c r="H1223" s="217">
        <v>1</v>
      </c>
      <c r="I1223" s="218"/>
      <c r="J1223" s="219">
        <f>ROUND(I1223*H1223,2)</f>
        <v>0</v>
      </c>
      <c r="K1223" s="220"/>
      <c r="L1223" s="46"/>
      <c r="M1223" s="221" t="s">
        <v>44</v>
      </c>
      <c r="N1223" s="222" t="s">
        <v>53</v>
      </c>
      <c r="O1223" s="86"/>
      <c r="P1223" s="223">
        <f>O1223*H1223</f>
        <v>0</v>
      </c>
      <c r="Q1223" s="223">
        <v>0</v>
      </c>
      <c r="R1223" s="223">
        <f>Q1223*H1223</f>
        <v>0</v>
      </c>
      <c r="S1223" s="223">
        <v>0</v>
      </c>
      <c r="T1223" s="224">
        <f>S1223*H1223</f>
        <v>0</v>
      </c>
      <c r="U1223" s="40"/>
      <c r="V1223" s="40"/>
      <c r="W1223" s="40"/>
      <c r="X1223" s="40"/>
      <c r="Y1223" s="40"/>
      <c r="Z1223" s="40"/>
      <c r="AA1223" s="40"/>
      <c r="AB1223" s="40"/>
      <c r="AC1223" s="40"/>
      <c r="AD1223" s="40"/>
      <c r="AE1223" s="40"/>
      <c r="AR1223" s="225" t="s">
        <v>1653</v>
      </c>
      <c r="AT1223" s="225" t="s">
        <v>142</v>
      </c>
      <c r="AU1223" s="225" t="s">
        <v>91</v>
      </c>
      <c r="AY1223" s="18" t="s">
        <v>139</v>
      </c>
      <c r="BE1223" s="226">
        <f>IF(N1223="základní",J1223,0)</f>
        <v>0</v>
      </c>
      <c r="BF1223" s="226">
        <f>IF(N1223="snížená",J1223,0)</f>
        <v>0</v>
      </c>
      <c r="BG1223" s="226">
        <f>IF(N1223="zákl. přenesená",J1223,0)</f>
        <v>0</v>
      </c>
      <c r="BH1223" s="226">
        <f>IF(N1223="sníž. přenesená",J1223,0)</f>
        <v>0</v>
      </c>
      <c r="BI1223" s="226">
        <f>IF(N1223="nulová",J1223,0)</f>
        <v>0</v>
      </c>
      <c r="BJ1223" s="18" t="s">
        <v>89</v>
      </c>
      <c r="BK1223" s="226">
        <f>ROUND(I1223*H1223,2)</f>
        <v>0</v>
      </c>
      <c r="BL1223" s="18" t="s">
        <v>1653</v>
      </c>
      <c r="BM1223" s="225" t="s">
        <v>1654</v>
      </c>
    </row>
    <row r="1224" s="2" customFormat="1" ht="33" customHeight="1">
      <c r="A1224" s="40"/>
      <c r="B1224" s="41"/>
      <c r="C1224" s="213" t="s">
        <v>1655</v>
      </c>
      <c r="D1224" s="213" t="s">
        <v>142</v>
      </c>
      <c r="E1224" s="214" t="s">
        <v>1656</v>
      </c>
      <c r="F1224" s="215" t="s">
        <v>1657</v>
      </c>
      <c r="G1224" s="216" t="s">
        <v>566</v>
      </c>
      <c r="H1224" s="217">
        <v>1</v>
      </c>
      <c r="I1224" s="218"/>
      <c r="J1224" s="219">
        <f>ROUND(I1224*H1224,2)</f>
        <v>0</v>
      </c>
      <c r="K1224" s="220"/>
      <c r="L1224" s="46"/>
      <c r="M1224" s="221" t="s">
        <v>44</v>
      </c>
      <c r="N1224" s="222" t="s">
        <v>53</v>
      </c>
      <c r="O1224" s="86"/>
      <c r="P1224" s="223">
        <f>O1224*H1224</f>
        <v>0</v>
      </c>
      <c r="Q1224" s="223">
        <v>0</v>
      </c>
      <c r="R1224" s="223">
        <f>Q1224*H1224</f>
        <v>0</v>
      </c>
      <c r="S1224" s="223">
        <v>0</v>
      </c>
      <c r="T1224" s="224">
        <f>S1224*H1224</f>
        <v>0</v>
      </c>
      <c r="U1224" s="40"/>
      <c r="V1224" s="40"/>
      <c r="W1224" s="40"/>
      <c r="X1224" s="40"/>
      <c r="Y1224" s="40"/>
      <c r="Z1224" s="40"/>
      <c r="AA1224" s="40"/>
      <c r="AB1224" s="40"/>
      <c r="AC1224" s="40"/>
      <c r="AD1224" s="40"/>
      <c r="AE1224" s="40"/>
      <c r="AR1224" s="225" t="s">
        <v>1653</v>
      </c>
      <c r="AT1224" s="225" t="s">
        <v>142</v>
      </c>
      <c r="AU1224" s="225" t="s">
        <v>91</v>
      </c>
      <c r="AY1224" s="18" t="s">
        <v>139</v>
      </c>
      <c r="BE1224" s="226">
        <f>IF(N1224="základní",J1224,0)</f>
        <v>0</v>
      </c>
      <c r="BF1224" s="226">
        <f>IF(N1224="snížená",J1224,0)</f>
        <v>0</v>
      </c>
      <c r="BG1224" s="226">
        <f>IF(N1224="zákl. přenesená",J1224,0)</f>
        <v>0</v>
      </c>
      <c r="BH1224" s="226">
        <f>IF(N1224="sníž. přenesená",J1224,0)</f>
        <v>0</v>
      </c>
      <c r="BI1224" s="226">
        <f>IF(N1224="nulová",J1224,0)</f>
        <v>0</v>
      </c>
      <c r="BJ1224" s="18" t="s">
        <v>89</v>
      </c>
      <c r="BK1224" s="226">
        <f>ROUND(I1224*H1224,2)</f>
        <v>0</v>
      </c>
      <c r="BL1224" s="18" t="s">
        <v>1653</v>
      </c>
      <c r="BM1224" s="225" t="s">
        <v>1658</v>
      </c>
    </row>
    <row r="1225" s="2" customFormat="1" ht="16.5" customHeight="1">
      <c r="A1225" s="40"/>
      <c r="B1225" s="41"/>
      <c r="C1225" s="213" t="s">
        <v>1659</v>
      </c>
      <c r="D1225" s="213" t="s">
        <v>142</v>
      </c>
      <c r="E1225" s="214" t="s">
        <v>1660</v>
      </c>
      <c r="F1225" s="215" t="s">
        <v>1661</v>
      </c>
      <c r="G1225" s="216" t="s">
        <v>566</v>
      </c>
      <c r="H1225" s="217">
        <v>5</v>
      </c>
      <c r="I1225" s="218"/>
      <c r="J1225" s="219">
        <f>ROUND(I1225*H1225,2)</f>
        <v>0</v>
      </c>
      <c r="K1225" s="220"/>
      <c r="L1225" s="46"/>
      <c r="M1225" s="221" t="s">
        <v>44</v>
      </c>
      <c r="N1225" s="222" t="s">
        <v>53</v>
      </c>
      <c r="O1225" s="86"/>
      <c r="P1225" s="223">
        <f>O1225*H1225</f>
        <v>0</v>
      </c>
      <c r="Q1225" s="223">
        <v>0</v>
      </c>
      <c r="R1225" s="223">
        <f>Q1225*H1225</f>
        <v>0</v>
      </c>
      <c r="S1225" s="223">
        <v>0</v>
      </c>
      <c r="T1225" s="224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25" t="s">
        <v>1653</v>
      </c>
      <c r="AT1225" s="225" t="s">
        <v>142</v>
      </c>
      <c r="AU1225" s="225" t="s">
        <v>91</v>
      </c>
      <c r="AY1225" s="18" t="s">
        <v>139</v>
      </c>
      <c r="BE1225" s="226">
        <f>IF(N1225="základní",J1225,0)</f>
        <v>0</v>
      </c>
      <c r="BF1225" s="226">
        <f>IF(N1225="snížená",J1225,0)</f>
        <v>0</v>
      </c>
      <c r="BG1225" s="226">
        <f>IF(N1225="zákl. přenesená",J1225,0)</f>
        <v>0</v>
      </c>
      <c r="BH1225" s="226">
        <f>IF(N1225="sníž. přenesená",J1225,0)</f>
        <v>0</v>
      </c>
      <c r="BI1225" s="226">
        <f>IF(N1225="nulová",J1225,0)</f>
        <v>0</v>
      </c>
      <c r="BJ1225" s="18" t="s">
        <v>89</v>
      </c>
      <c r="BK1225" s="226">
        <f>ROUND(I1225*H1225,2)</f>
        <v>0</v>
      </c>
      <c r="BL1225" s="18" t="s">
        <v>1653</v>
      </c>
      <c r="BM1225" s="225" t="s">
        <v>1662</v>
      </c>
    </row>
    <row r="1226" s="2" customFormat="1" ht="16.5" customHeight="1">
      <c r="A1226" s="40"/>
      <c r="B1226" s="41"/>
      <c r="C1226" s="213" t="s">
        <v>1663</v>
      </c>
      <c r="D1226" s="213" t="s">
        <v>142</v>
      </c>
      <c r="E1226" s="214" t="s">
        <v>1664</v>
      </c>
      <c r="F1226" s="215" t="s">
        <v>1665</v>
      </c>
      <c r="G1226" s="216" t="s">
        <v>566</v>
      </c>
      <c r="H1226" s="217">
        <v>1</v>
      </c>
      <c r="I1226" s="218"/>
      <c r="J1226" s="219">
        <f>ROUND(I1226*H1226,2)</f>
        <v>0</v>
      </c>
      <c r="K1226" s="220"/>
      <c r="L1226" s="46"/>
      <c r="M1226" s="221" t="s">
        <v>44</v>
      </c>
      <c r="N1226" s="222" t="s">
        <v>53</v>
      </c>
      <c r="O1226" s="86"/>
      <c r="P1226" s="223">
        <f>O1226*H1226</f>
        <v>0</v>
      </c>
      <c r="Q1226" s="223">
        <v>0</v>
      </c>
      <c r="R1226" s="223">
        <f>Q1226*H1226</f>
        <v>0</v>
      </c>
      <c r="S1226" s="223">
        <v>0</v>
      </c>
      <c r="T1226" s="224">
        <f>S1226*H1226</f>
        <v>0</v>
      </c>
      <c r="U1226" s="40"/>
      <c r="V1226" s="40"/>
      <c r="W1226" s="40"/>
      <c r="X1226" s="40"/>
      <c r="Y1226" s="40"/>
      <c r="Z1226" s="40"/>
      <c r="AA1226" s="40"/>
      <c r="AB1226" s="40"/>
      <c r="AC1226" s="40"/>
      <c r="AD1226" s="40"/>
      <c r="AE1226" s="40"/>
      <c r="AR1226" s="225" t="s">
        <v>1653</v>
      </c>
      <c r="AT1226" s="225" t="s">
        <v>142</v>
      </c>
      <c r="AU1226" s="225" t="s">
        <v>91</v>
      </c>
      <c r="AY1226" s="18" t="s">
        <v>139</v>
      </c>
      <c r="BE1226" s="226">
        <f>IF(N1226="základní",J1226,0)</f>
        <v>0</v>
      </c>
      <c r="BF1226" s="226">
        <f>IF(N1226="snížená",J1226,0)</f>
        <v>0</v>
      </c>
      <c r="BG1226" s="226">
        <f>IF(N1226="zákl. přenesená",J1226,0)</f>
        <v>0</v>
      </c>
      <c r="BH1226" s="226">
        <f>IF(N1226="sníž. přenesená",J1226,0)</f>
        <v>0</v>
      </c>
      <c r="BI1226" s="226">
        <f>IF(N1226="nulová",J1226,0)</f>
        <v>0</v>
      </c>
      <c r="BJ1226" s="18" t="s">
        <v>89</v>
      </c>
      <c r="BK1226" s="226">
        <f>ROUND(I1226*H1226,2)</f>
        <v>0</v>
      </c>
      <c r="BL1226" s="18" t="s">
        <v>1653</v>
      </c>
      <c r="BM1226" s="225" t="s">
        <v>1666</v>
      </c>
    </row>
    <row r="1227" s="2" customFormat="1">
      <c r="A1227" s="40"/>
      <c r="B1227" s="41"/>
      <c r="C1227" s="42"/>
      <c r="D1227" s="227" t="s">
        <v>148</v>
      </c>
      <c r="E1227" s="42"/>
      <c r="F1227" s="228" t="s">
        <v>1667</v>
      </c>
      <c r="G1227" s="42"/>
      <c r="H1227" s="42"/>
      <c r="I1227" s="229"/>
      <c r="J1227" s="42"/>
      <c r="K1227" s="42"/>
      <c r="L1227" s="46"/>
      <c r="M1227" s="230"/>
      <c r="N1227" s="231"/>
      <c r="O1227" s="86"/>
      <c r="P1227" s="86"/>
      <c r="Q1227" s="86"/>
      <c r="R1227" s="86"/>
      <c r="S1227" s="86"/>
      <c r="T1227" s="87"/>
      <c r="U1227" s="40"/>
      <c r="V1227" s="40"/>
      <c r="W1227" s="40"/>
      <c r="X1227" s="40"/>
      <c r="Y1227" s="40"/>
      <c r="Z1227" s="40"/>
      <c r="AA1227" s="40"/>
      <c r="AB1227" s="40"/>
      <c r="AC1227" s="40"/>
      <c r="AD1227" s="40"/>
      <c r="AE1227" s="40"/>
      <c r="AT1227" s="18" t="s">
        <v>148</v>
      </c>
      <c r="AU1227" s="18" t="s">
        <v>91</v>
      </c>
    </row>
    <row r="1228" s="2" customFormat="1">
      <c r="A1228" s="40"/>
      <c r="B1228" s="41"/>
      <c r="C1228" s="42"/>
      <c r="D1228" s="234" t="s">
        <v>461</v>
      </c>
      <c r="E1228" s="42"/>
      <c r="F1228" s="266" t="s">
        <v>1668</v>
      </c>
      <c r="G1228" s="42"/>
      <c r="H1228" s="42"/>
      <c r="I1228" s="229"/>
      <c r="J1228" s="42"/>
      <c r="K1228" s="42"/>
      <c r="L1228" s="46"/>
      <c r="M1228" s="230"/>
      <c r="N1228" s="231"/>
      <c r="O1228" s="86"/>
      <c r="P1228" s="86"/>
      <c r="Q1228" s="86"/>
      <c r="R1228" s="86"/>
      <c r="S1228" s="86"/>
      <c r="T1228" s="87"/>
      <c r="U1228" s="40"/>
      <c r="V1228" s="40"/>
      <c r="W1228" s="40"/>
      <c r="X1228" s="40"/>
      <c r="Y1228" s="40"/>
      <c r="Z1228" s="40"/>
      <c r="AA1228" s="40"/>
      <c r="AB1228" s="40"/>
      <c r="AC1228" s="40"/>
      <c r="AD1228" s="40"/>
      <c r="AE1228" s="40"/>
      <c r="AT1228" s="18" t="s">
        <v>461</v>
      </c>
      <c r="AU1228" s="18" t="s">
        <v>91</v>
      </c>
    </row>
    <row r="1229" s="2" customFormat="1" ht="16.5" customHeight="1">
      <c r="A1229" s="40"/>
      <c r="B1229" s="41"/>
      <c r="C1229" s="213" t="s">
        <v>1669</v>
      </c>
      <c r="D1229" s="213" t="s">
        <v>142</v>
      </c>
      <c r="E1229" s="214" t="s">
        <v>1670</v>
      </c>
      <c r="F1229" s="215" t="s">
        <v>1671</v>
      </c>
      <c r="G1229" s="216" t="s">
        <v>566</v>
      </c>
      <c r="H1229" s="217">
        <v>1</v>
      </c>
      <c r="I1229" s="218"/>
      <c r="J1229" s="219">
        <f>ROUND(I1229*H1229,2)</f>
        <v>0</v>
      </c>
      <c r="K1229" s="220"/>
      <c r="L1229" s="46"/>
      <c r="M1229" s="221" t="s">
        <v>44</v>
      </c>
      <c r="N1229" s="222" t="s">
        <v>53</v>
      </c>
      <c r="O1229" s="86"/>
      <c r="P1229" s="223">
        <f>O1229*H1229</f>
        <v>0</v>
      </c>
      <c r="Q1229" s="223">
        <v>0</v>
      </c>
      <c r="R1229" s="223">
        <f>Q1229*H1229</f>
        <v>0</v>
      </c>
      <c r="S1229" s="223">
        <v>0</v>
      </c>
      <c r="T1229" s="224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25" t="s">
        <v>1653</v>
      </c>
      <c r="AT1229" s="225" t="s">
        <v>142</v>
      </c>
      <c r="AU1229" s="225" t="s">
        <v>91</v>
      </c>
      <c r="AY1229" s="18" t="s">
        <v>139</v>
      </c>
      <c r="BE1229" s="226">
        <f>IF(N1229="základní",J1229,0)</f>
        <v>0</v>
      </c>
      <c r="BF1229" s="226">
        <f>IF(N1229="snížená",J1229,0)</f>
        <v>0</v>
      </c>
      <c r="BG1229" s="226">
        <f>IF(N1229="zákl. přenesená",J1229,0)</f>
        <v>0</v>
      </c>
      <c r="BH1229" s="226">
        <f>IF(N1229="sníž. přenesená",J1229,0)</f>
        <v>0</v>
      </c>
      <c r="BI1229" s="226">
        <f>IF(N1229="nulová",J1229,0)</f>
        <v>0</v>
      </c>
      <c r="BJ1229" s="18" t="s">
        <v>89</v>
      </c>
      <c r="BK1229" s="226">
        <f>ROUND(I1229*H1229,2)</f>
        <v>0</v>
      </c>
      <c r="BL1229" s="18" t="s">
        <v>1653</v>
      </c>
      <c r="BM1229" s="225" t="s">
        <v>1672</v>
      </c>
    </row>
    <row r="1230" s="2" customFormat="1">
      <c r="A1230" s="40"/>
      <c r="B1230" s="41"/>
      <c r="C1230" s="42"/>
      <c r="D1230" s="227" t="s">
        <v>148</v>
      </c>
      <c r="E1230" s="42"/>
      <c r="F1230" s="228" t="s">
        <v>1673</v>
      </c>
      <c r="G1230" s="42"/>
      <c r="H1230" s="42"/>
      <c r="I1230" s="229"/>
      <c r="J1230" s="42"/>
      <c r="K1230" s="42"/>
      <c r="L1230" s="46"/>
      <c r="M1230" s="230"/>
      <c r="N1230" s="231"/>
      <c r="O1230" s="86"/>
      <c r="P1230" s="86"/>
      <c r="Q1230" s="86"/>
      <c r="R1230" s="86"/>
      <c r="S1230" s="86"/>
      <c r="T1230" s="87"/>
      <c r="U1230" s="40"/>
      <c r="V1230" s="40"/>
      <c r="W1230" s="40"/>
      <c r="X1230" s="40"/>
      <c r="Y1230" s="40"/>
      <c r="Z1230" s="40"/>
      <c r="AA1230" s="40"/>
      <c r="AB1230" s="40"/>
      <c r="AC1230" s="40"/>
      <c r="AD1230" s="40"/>
      <c r="AE1230" s="40"/>
      <c r="AT1230" s="18" t="s">
        <v>148</v>
      </c>
      <c r="AU1230" s="18" t="s">
        <v>91</v>
      </c>
    </row>
    <row r="1231" s="2" customFormat="1" ht="16.5" customHeight="1">
      <c r="A1231" s="40"/>
      <c r="B1231" s="41"/>
      <c r="C1231" s="213" t="s">
        <v>1674</v>
      </c>
      <c r="D1231" s="213" t="s">
        <v>142</v>
      </c>
      <c r="E1231" s="214" t="s">
        <v>1675</v>
      </c>
      <c r="F1231" s="215" t="s">
        <v>1676</v>
      </c>
      <c r="G1231" s="216" t="s">
        <v>566</v>
      </c>
      <c r="H1231" s="217">
        <v>1</v>
      </c>
      <c r="I1231" s="218"/>
      <c r="J1231" s="219">
        <f>ROUND(I1231*H1231,2)</f>
        <v>0</v>
      </c>
      <c r="K1231" s="220"/>
      <c r="L1231" s="46"/>
      <c r="M1231" s="221" t="s">
        <v>44</v>
      </c>
      <c r="N1231" s="222" t="s">
        <v>53</v>
      </c>
      <c r="O1231" s="86"/>
      <c r="P1231" s="223">
        <f>O1231*H1231</f>
        <v>0</v>
      </c>
      <c r="Q1231" s="223">
        <v>0</v>
      </c>
      <c r="R1231" s="223">
        <f>Q1231*H1231</f>
        <v>0</v>
      </c>
      <c r="S1231" s="223">
        <v>0</v>
      </c>
      <c r="T1231" s="224">
        <f>S1231*H1231</f>
        <v>0</v>
      </c>
      <c r="U1231" s="40"/>
      <c r="V1231" s="40"/>
      <c r="W1231" s="40"/>
      <c r="X1231" s="40"/>
      <c r="Y1231" s="40"/>
      <c r="Z1231" s="40"/>
      <c r="AA1231" s="40"/>
      <c r="AB1231" s="40"/>
      <c r="AC1231" s="40"/>
      <c r="AD1231" s="40"/>
      <c r="AE1231" s="40"/>
      <c r="AR1231" s="225" t="s">
        <v>1653</v>
      </c>
      <c r="AT1231" s="225" t="s">
        <v>142</v>
      </c>
      <c r="AU1231" s="225" t="s">
        <v>91</v>
      </c>
      <c r="AY1231" s="18" t="s">
        <v>139</v>
      </c>
      <c r="BE1231" s="226">
        <f>IF(N1231="základní",J1231,0)</f>
        <v>0</v>
      </c>
      <c r="BF1231" s="226">
        <f>IF(N1231="snížená",J1231,0)</f>
        <v>0</v>
      </c>
      <c r="BG1231" s="226">
        <f>IF(N1231="zákl. přenesená",J1231,0)</f>
        <v>0</v>
      </c>
      <c r="BH1231" s="226">
        <f>IF(N1231="sníž. přenesená",J1231,0)</f>
        <v>0</v>
      </c>
      <c r="BI1231" s="226">
        <f>IF(N1231="nulová",J1231,0)</f>
        <v>0</v>
      </c>
      <c r="BJ1231" s="18" t="s">
        <v>89</v>
      </c>
      <c r="BK1231" s="226">
        <f>ROUND(I1231*H1231,2)</f>
        <v>0</v>
      </c>
      <c r="BL1231" s="18" t="s">
        <v>1653</v>
      </c>
      <c r="BM1231" s="225" t="s">
        <v>1677</v>
      </c>
    </row>
    <row r="1232" s="2" customFormat="1">
      <c r="A1232" s="40"/>
      <c r="B1232" s="41"/>
      <c r="C1232" s="42"/>
      <c r="D1232" s="227" t="s">
        <v>148</v>
      </c>
      <c r="E1232" s="42"/>
      <c r="F1232" s="228" t="s">
        <v>1678</v>
      </c>
      <c r="G1232" s="42"/>
      <c r="H1232" s="42"/>
      <c r="I1232" s="229"/>
      <c r="J1232" s="42"/>
      <c r="K1232" s="42"/>
      <c r="L1232" s="46"/>
      <c r="M1232" s="230"/>
      <c r="N1232" s="231"/>
      <c r="O1232" s="86"/>
      <c r="P1232" s="86"/>
      <c r="Q1232" s="86"/>
      <c r="R1232" s="86"/>
      <c r="S1232" s="86"/>
      <c r="T1232" s="87"/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T1232" s="18" t="s">
        <v>148</v>
      </c>
      <c r="AU1232" s="18" t="s">
        <v>91</v>
      </c>
    </row>
    <row r="1233" s="2" customFormat="1" ht="16.5" customHeight="1">
      <c r="A1233" s="40"/>
      <c r="B1233" s="41"/>
      <c r="C1233" s="213" t="s">
        <v>1679</v>
      </c>
      <c r="D1233" s="213" t="s">
        <v>142</v>
      </c>
      <c r="E1233" s="214" t="s">
        <v>1680</v>
      </c>
      <c r="F1233" s="215" t="s">
        <v>1681</v>
      </c>
      <c r="G1233" s="216" t="s">
        <v>566</v>
      </c>
      <c r="H1233" s="217">
        <v>1</v>
      </c>
      <c r="I1233" s="218"/>
      <c r="J1233" s="219">
        <f>ROUND(I1233*H1233,2)</f>
        <v>0</v>
      </c>
      <c r="K1233" s="220"/>
      <c r="L1233" s="46"/>
      <c r="M1233" s="221" t="s">
        <v>44</v>
      </c>
      <c r="N1233" s="222" t="s">
        <v>53</v>
      </c>
      <c r="O1233" s="86"/>
      <c r="P1233" s="223">
        <f>O1233*H1233</f>
        <v>0</v>
      </c>
      <c r="Q1233" s="223">
        <v>0</v>
      </c>
      <c r="R1233" s="223">
        <f>Q1233*H1233</f>
        <v>0</v>
      </c>
      <c r="S1233" s="223">
        <v>0</v>
      </c>
      <c r="T1233" s="224">
        <f>S1233*H1233</f>
        <v>0</v>
      </c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R1233" s="225" t="s">
        <v>1653</v>
      </c>
      <c r="AT1233" s="225" t="s">
        <v>142</v>
      </c>
      <c r="AU1233" s="225" t="s">
        <v>91</v>
      </c>
      <c r="AY1233" s="18" t="s">
        <v>139</v>
      </c>
      <c r="BE1233" s="226">
        <f>IF(N1233="základní",J1233,0)</f>
        <v>0</v>
      </c>
      <c r="BF1233" s="226">
        <f>IF(N1233="snížená",J1233,0)</f>
        <v>0</v>
      </c>
      <c r="BG1233" s="226">
        <f>IF(N1233="zákl. přenesená",J1233,0)</f>
        <v>0</v>
      </c>
      <c r="BH1233" s="226">
        <f>IF(N1233="sníž. přenesená",J1233,0)</f>
        <v>0</v>
      </c>
      <c r="BI1233" s="226">
        <f>IF(N1233="nulová",J1233,0)</f>
        <v>0</v>
      </c>
      <c r="BJ1233" s="18" t="s">
        <v>89</v>
      </c>
      <c r="BK1233" s="226">
        <f>ROUND(I1233*H1233,2)</f>
        <v>0</v>
      </c>
      <c r="BL1233" s="18" t="s">
        <v>1653</v>
      </c>
      <c r="BM1233" s="225" t="s">
        <v>1682</v>
      </c>
    </row>
    <row r="1234" s="2" customFormat="1">
      <c r="A1234" s="40"/>
      <c r="B1234" s="41"/>
      <c r="C1234" s="42"/>
      <c r="D1234" s="227" t="s">
        <v>148</v>
      </c>
      <c r="E1234" s="42"/>
      <c r="F1234" s="228" t="s">
        <v>1683</v>
      </c>
      <c r="G1234" s="42"/>
      <c r="H1234" s="42"/>
      <c r="I1234" s="229"/>
      <c r="J1234" s="42"/>
      <c r="K1234" s="42"/>
      <c r="L1234" s="46"/>
      <c r="M1234" s="230"/>
      <c r="N1234" s="231"/>
      <c r="O1234" s="86"/>
      <c r="P1234" s="86"/>
      <c r="Q1234" s="86"/>
      <c r="R1234" s="86"/>
      <c r="S1234" s="86"/>
      <c r="T1234" s="87"/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T1234" s="18" t="s">
        <v>148</v>
      </c>
      <c r="AU1234" s="18" t="s">
        <v>91</v>
      </c>
    </row>
    <row r="1235" s="2" customFormat="1" ht="16.5" customHeight="1">
      <c r="A1235" s="40"/>
      <c r="B1235" s="41"/>
      <c r="C1235" s="213" t="s">
        <v>1684</v>
      </c>
      <c r="D1235" s="213" t="s">
        <v>142</v>
      </c>
      <c r="E1235" s="214" t="s">
        <v>1685</v>
      </c>
      <c r="F1235" s="215" t="s">
        <v>1686</v>
      </c>
      <c r="G1235" s="216" t="s">
        <v>566</v>
      </c>
      <c r="H1235" s="217">
        <v>1</v>
      </c>
      <c r="I1235" s="218"/>
      <c r="J1235" s="219">
        <f>ROUND(I1235*H1235,2)</f>
        <v>0</v>
      </c>
      <c r="K1235" s="220"/>
      <c r="L1235" s="46"/>
      <c r="M1235" s="221" t="s">
        <v>44</v>
      </c>
      <c r="N1235" s="222" t="s">
        <v>53</v>
      </c>
      <c r="O1235" s="86"/>
      <c r="P1235" s="223">
        <f>O1235*H1235</f>
        <v>0</v>
      </c>
      <c r="Q1235" s="223">
        <v>0</v>
      </c>
      <c r="R1235" s="223">
        <f>Q1235*H1235</f>
        <v>0</v>
      </c>
      <c r="S1235" s="223">
        <v>0</v>
      </c>
      <c r="T1235" s="224">
        <f>S1235*H1235</f>
        <v>0</v>
      </c>
      <c r="U1235" s="40"/>
      <c r="V1235" s="40"/>
      <c r="W1235" s="40"/>
      <c r="X1235" s="40"/>
      <c r="Y1235" s="40"/>
      <c r="Z1235" s="40"/>
      <c r="AA1235" s="40"/>
      <c r="AB1235" s="40"/>
      <c r="AC1235" s="40"/>
      <c r="AD1235" s="40"/>
      <c r="AE1235" s="40"/>
      <c r="AR1235" s="225" t="s">
        <v>1653</v>
      </c>
      <c r="AT1235" s="225" t="s">
        <v>142</v>
      </c>
      <c r="AU1235" s="225" t="s">
        <v>91</v>
      </c>
      <c r="AY1235" s="18" t="s">
        <v>139</v>
      </c>
      <c r="BE1235" s="226">
        <f>IF(N1235="základní",J1235,0)</f>
        <v>0</v>
      </c>
      <c r="BF1235" s="226">
        <f>IF(N1235="snížená",J1235,0)</f>
        <v>0</v>
      </c>
      <c r="BG1235" s="226">
        <f>IF(N1235="zákl. přenesená",J1235,0)</f>
        <v>0</v>
      </c>
      <c r="BH1235" s="226">
        <f>IF(N1235="sníž. přenesená",J1235,0)</f>
        <v>0</v>
      </c>
      <c r="BI1235" s="226">
        <f>IF(N1235="nulová",J1235,0)</f>
        <v>0</v>
      </c>
      <c r="BJ1235" s="18" t="s">
        <v>89</v>
      </c>
      <c r="BK1235" s="226">
        <f>ROUND(I1235*H1235,2)</f>
        <v>0</v>
      </c>
      <c r="BL1235" s="18" t="s">
        <v>1653</v>
      </c>
      <c r="BM1235" s="225" t="s">
        <v>1687</v>
      </c>
    </row>
    <row r="1236" s="2" customFormat="1">
      <c r="A1236" s="40"/>
      <c r="B1236" s="41"/>
      <c r="C1236" s="42"/>
      <c r="D1236" s="227" t="s">
        <v>148</v>
      </c>
      <c r="E1236" s="42"/>
      <c r="F1236" s="228" t="s">
        <v>1688</v>
      </c>
      <c r="G1236" s="42"/>
      <c r="H1236" s="42"/>
      <c r="I1236" s="229"/>
      <c r="J1236" s="42"/>
      <c r="K1236" s="42"/>
      <c r="L1236" s="46"/>
      <c r="M1236" s="230"/>
      <c r="N1236" s="231"/>
      <c r="O1236" s="86"/>
      <c r="P1236" s="86"/>
      <c r="Q1236" s="86"/>
      <c r="R1236" s="86"/>
      <c r="S1236" s="86"/>
      <c r="T1236" s="87"/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T1236" s="18" t="s">
        <v>148</v>
      </c>
      <c r="AU1236" s="18" t="s">
        <v>91</v>
      </c>
    </row>
    <row r="1237" s="2" customFormat="1">
      <c r="A1237" s="40"/>
      <c r="B1237" s="41"/>
      <c r="C1237" s="42"/>
      <c r="D1237" s="234" t="s">
        <v>461</v>
      </c>
      <c r="E1237" s="42"/>
      <c r="F1237" s="266" t="s">
        <v>1689</v>
      </c>
      <c r="G1237" s="42"/>
      <c r="H1237" s="42"/>
      <c r="I1237" s="229"/>
      <c r="J1237" s="42"/>
      <c r="K1237" s="42"/>
      <c r="L1237" s="46"/>
      <c r="M1237" s="277"/>
      <c r="N1237" s="278"/>
      <c r="O1237" s="279"/>
      <c r="P1237" s="279"/>
      <c r="Q1237" s="279"/>
      <c r="R1237" s="279"/>
      <c r="S1237" s="279"/>
      <c r="T1237" s="280"/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T1237" s="18" t="s">
        <v>461</v>
      </c>
      <c r="AU1237" s="18" t="s">
        <v>91</v>
      </c>
    </row>
    <row r="1238" s="2" customFormat="1" ht="6.96" customHeight="1">
      <c r="A1238" s="40"/>
      <c r="B1238" s="61"/>
      <c r="C1238" s="62"/>
      <c r="D1238" s="62"/>
      <c r="E1238" s="62"/>
      <c r="F1238" s="62"/>
      <c r="G1238" s="62"/>
      <c r="H1238" s="62"/>
      <c r="I1238" s="62"/>
      <c r="J1238" s="62"/>
      <c r="K1238" s="62"/>
      <c r="L1238" s="46"/>
      <c r="M1238" s="40"/>
      <c r="O1238" s="40"/>
      <c r="P1238" s="40"/>
      <c r="Q1238" s="40"/>
      <c r="R1238" s="40"/>
      <c r="S1238" s="40"/>
      <c r="T1238" s="40"/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</row>
  </sheetData>
  <sheetProtection sheet="1" autoFilter="0" formatColumns="0" formatRows="0" objects="1" scenarios="1" spinCount="100000" saltValue="q3t7DSqBDu8qVhlGYLnd9TiygPwVjx+reOxJ4kEWt4lT0UXVV/kPLuFIYiv5wFDLRB3DJtNoFIyPpd3oOvDjcg==" hashValue="k4BKXQG6t4EfJYSYBzlKvqBb9GTy2vyr+1HlvOL7pY5aBvuWOOIK+AtelpZR3PGEwQ1i+pnVGXHErCdlujncnw==" algorithmName="SHA-512" password="B036"/>
  <autoFilter ref="C102:K12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2_01/317941121"/>
    <hyperlink ref="F113" r:id="rId2" display="https://podminky.urs.cz/item/CS_URS_2022_01/612315422"/>
    <hyperlink ref="F119" r:id="rId3" display="https://podminky.urs.cz/item/CS_URS_2022_01/622131101"/>
    <hyperlink ref="F124" r:id="rId4" display="https://podminky.urs.cz/item/CS_URS_2022_01/622322111"/>
    <hyperlink ref="F129" r:id="rId5" display="https://podminky.urs.cz/item/CS_URS_2022_01/622326453"/>
    <hyperlink ref="F132" r:id="rId6" display="https://podminky.urs.cz/item/CS_URS_2022_01/622328231"/>
    <hyperlink ref="F137" r:id="rId7" display="https://podminky.urs.cz/item/CS_URS_2022_01/622635061"/>
    <hyperlink ref="F144" r:id="rId8" display="https://podminky.urs.cz/item/CS_URS_2022_01/629991001"/>
    <hyperlink ref="F150" r:id="rId9" display="https://podminky.urs.cz/item/CS_URS_2022_01/629991011"/>
    <hyperlink ref="F153" r:id="rId10" display="https://podminky.urs.cz/item/CS_URS_2022_01/629999030"/>
    <hyperlink ref="F158" r:id="rId11" display="https://podminky.urs.cz/item/CS_URS_2022_01/629999042"/>
    <hyperlink ref="F163" r:id="rId12" display="https://podminky.urs.cz/item/CS_URS_2022_01/631311114"/>
    <hyperlink ref="F166" r:id="rId13" display="https://podminky.urs.cz/item/CS_URS_2022_01/631319191"/>
    <hyperlink ref="F169" r:id="rId14" display="https://podminky.urs.cz/item/CS_URS_2022_01/631319195"/>
    <hyperlink ref="F173" r:id="rId15" display="https://podminky.urs.cz/item/CS_URS_2022_01/941111112"/>
    <hyperlink ref="F178" r:id="rId16" display="https://podminky.urs.cz/item/CS_URS_2022_01/941111212"/>
    <hyperlink ref="F183" r:id="rId17" display="https://podminky.urs.cz/item/CS_URS_2022_01/941111812"/>
    <hyperlink ref="F188" r:id="rId18" display="https://podminky.urs.cz/item/CS_URS_2022_01/944511111"/>
    <hyperlink ref="F191" r:id="rId19" display="https://podminky.urs.cz/item/CS_URS_2022_01/944511211"/>
    <hyperlink ref="F194" r:id="rId20" display="https://podminky.urs.cz/item/CS_URS_2022_01/944511811"/>
    <hyperlink ref="F197" r:id="rId21" display="https://podminky.urs.cz/item/CS_URS_2022_01/944711111"/>
    <hyperlink ref="F200" r:id="rId22" display="https://podminky.urs.cz/item/CS_URS_2022_01/944711211"/>
    <hyperlink ref="F203" r:id="rId23" display="https://podminky.urs.cz/item/CS_URS_2022_01/944711811"/>
    <hyperlink ref="F206" r:id="rId24" display="https://podminky.urs.cz/item/CS_URS_2022_01/945421112"/>
    <hyperlink ref="F209" r:id="rId25" display="https://podminky.urs.cz/item/CS_URS_2022_01/949101111"/>
    <hyperlink ref="F215" r:id="rId26" display="https://podminky.urs.cz/item/CS_URS_2022_01/949411113"/>
    <hyperlink ref="F218" r:id="rId27" display="https://podminky.urs.cz/item/CS_URS_2022_01/949411213"/>
    <hyperlink ref="F221" r:id="rId28" display="https://podminky.urs.cz/item/CS_URS_2022_01/949411813"/>
    <hyperlink ref="F224" r:id="rId29" display="https://podminky.urs.cz/item/CS_URS_2022_01/952902121"/>
    <hyperlink ref="F230" r:id="rId30" display="https://podminky.urs.cz/item/CS_URS_2022_01/952902601"/>
    <hyperlink ref="F246" r:id="rId31" display="https://podminky.urs.cz/item/CS_URS_2022_01/952902611"/>
    <hyperlink ref="F252" r:id="rId32" display="https://podminky.urs.cz/item/CS_URS_2022_01/962032231"/>
    <hyperlink ref="F257" r:id="rId33" display="https://podminky.urs.cz/item/CS_URS_2022_01/967031743"/>
    <hyperlink ref="F260" r:id="rId34" display="https://podminky.urs.cz/item/CS_URS_2022_01/978015391"/>
    <hyperlink ref="F263" r:id="rId35" display="https://podminky.urs.cz/item/CS_URS_2022_01/978019391"/>
    <hyperlink ref="F266" r:id="rId36" display="https://podminky.urs.cz/item/CS_URS_2022_01/978023411"/>
    <hyperlink ref="F270" r:id="rId37" display="https://podminky.urs.cz/item/CS_URS_2022_01/997013157"/>
    <hyperlink ref="F272" r:id="rId38" display="https://podminky.urs.cz/item/CS_URS_2022_01/997013501"/>
    <hyperlink ref="F274" r:id="rId39" display="https://podminky.urs.cz/item/CS_URS_2022_01/997013509"/>
    <hyperlink ref="F277" r:id="rId40" display="https://podminky.urs.cz/item/CS_URS_2022_01/997013607"/>
    <hyperlink ref="F280" r:id="rId41" display="https://podminky.urs.cz/item/CS_URS_2022_01/997013631"/>
    <hyperlink ref="F283" r:id="rId42" display="https://podminky.urs.cz/item/CS_URS_2022_01/997013635"/>
    <hyperlink ref="F285" r:id="rId43" display="https://podminky.urs.cz/item/CS_URS_2022_01/997013811"/>
    <hyperlink ref="F289" r:id="rId44" display="https://podminky.urs.cz/item/CS_URS_2022_01/998017003"/>
    <hyperlink ref="F293" r:id="rId45" display="https://podminky.urs.cz/item/CS_URS_2022_01/712363672"/>
    <hyperlink ref="F302" r:id="rId46" display="https://podminky.urs.cz/item/CS_URS_2022_01/712631101"/>
    <hyperlink ref="F313" r:id="rId47" display="https://podminky.urs.cz/item/CS_URS_2022_01/712631111"/>
    <hyperlink ref="F323" r:id="rId48" display="https://podminky.urs.cz/item/CS_URS_2022_01/712699096"/>
    <hyperlink ref="F332" r:id="rId49" display="https://podminky.urs.cz/item/CS_URS_2022_01/998712103"/>
    <hyperlink ref="F334" r:id="rId50" display="https://podminky.urs.cz/item/CS_URS_2022_01/998712181"/>
    <hyperlink ref="F337" r:id="rId51" display="https://podminky.urs.cz/item/CS_URS_2022_01/713110813"/>
    <hyperlink ref="F348" r:id="rId52" display="https://podminky.urs.cz/item/CS_URS_2022_01/713111111"/>
    <hyperlink ref="F358" r:id="rId53" display="https://podminky.urs.cz/item/CS_URS_2022_01/713191133"/>
    <hyperlink ref="F368" r:id="rId54" display="https://podminky.urs.cz/item/CS_URS_2022_01/998713103"/>
    <hyperlink ref="F370" r:id="rId55" display="https://podminky.urs.cz/item/CS_URS_2022_01/998713181"/>
    <hyperlink ref="F373" r:id="rId56" display="https://podminky.urs.cz/item/CS_URS_2022_01/721171915"/>
    <hyperlink ref="F411" r:id="rId57" display="https://podminky.urs.cz/item/CS_URS_2022_01/762083121"/>
    <hyperlink ref="F449" r:id="rId58" display="https://podminky.urs.cz/item/CS_URS_2022_01/762331812"/>
    <hyperlink ref="F457" r:id="rId59" display="https://podminky.urs.cz/item/CS_URS_2022_01/762331951"/>
    <hyperlink ref="F460" r:id="rId60" display="https://podminky.urs.cz/item/CS_URS_2022_01/762332132"/>
    <hyperlink ref="F469" r:id="rId61" display="https://podminky.urs.cz/item/CS_URS_2022_01/762332133"/>
    <hyperlink ref="F482" r:id="rId62" display="https://podminky.urs.cz/item/CS_URS_2022_01/762341210"/>
    <hyperlink ref="F495" r:id="rId63" display="https://podminky.urs.cz/item/CS_URS_2022_01/762341380"/>
    <hyperlink ref="F498" r:id="rId64" display="https://podminky.urs.cz/item/CS_URS_2022_01/762341410"/>
    <hyperlink ref="F503" r:id="rId65" display="https://podminky.urs.cz/item/CS_URS_2022_01/762341811"/>
    <hyperlink ref="F512" r:id="rId66" display="https://podminky.urs.cz/item/CS_URS_2022_01/762342314"/>
    <hyperlink ref="F519" r:id="rId67" display="https://podminky.urs.cz/item/CS_URS_2022_01/762342441"/>
    <hyperlink ref="F522" r:id="rId68" display="https://podminky.urs.cz/item/CS_URS_2022_01/762342511"/>
    <hyperlink ref="F563" r:id="rId69" display="https://podminky.urs.cz/item/CS_URS_2022_01/762361114"/>
    <hyperlink ref="F568" r:id="rId70" display="https://podminky.urs.cz/item/CS_URS_2022_01/762381012"/>
    <hyperlink ref="F571" r:id="rId71" display="https://podminky.urs.cz/item/CS_URS_2022_01/762395000"/>
    <hyperlink ref="F608" r:id="rId72" display="https://podminky.urs.cz/item/CS_URS_2022_01/762521812"/>
    <hyperlink ref="F611" r:id="rId73" display="https://podminky.urs.cz/item/CS_URS_2022_01/762523108"/>
    <hyperlink ref="F616" r:id="rId74" display="https://podminky.urs.cz/item/CS_URS_2022_01/762595001"/>
    <hyperlink ref="F637" r:id="rId75" display="https://podminky.urs.cz/item/CS_URS_2022_01/998762103"/>
    <hyperlink ref="F639" r:id="rId76" display="https://podminky.urs.cz/item/CS_URS_2022_01/998762181"/>
    <hyperlink ref="F642" r:id="rId77" display="https://podminky.urs.cz/item/CS_URS_2022_01/764001821"/>
    <hyperlink ref="F647" r:id="rId78" display="https://podminky.urs.cz/item/CS_URS_2022_01/764001841"/>
    <hyperlink ref="F654" r:id="rId79" display="https://podminky.urs.cz/item/CS_URS_2022_01/764001851"/>
    <hyperlink ref="F657" r:id="rId80" display="https://podminky.urs.cz/item/CS_URS_2022_01/764001871"/>
    <hyperlink ref="F660" r:id="rId81" display="https://podminky.urs.cz/item/CS_URS_2022_01/764001891"/>
    <hyperlink ref="F663" r:id="rId82" display="https://podminky.urs.cz/item/CS_URS_2022_01/764002414"/>
    <hyperlink ref="F705" r:id="rId83" display="https://podminky.urs.cz/item/CS_URS_2022_01/764002801"/>
    <hyperlink ref="F708" r:id="rId84" display="https://podminky.urs.cz/item/CS_URS_2022_01/764002812"/>
    <hyperlink ref="F711" r:id="rId85" display="https://podminky.urs.cz/item/CS_URS_2022_01/764002821"/>
    <hyperlink ref="F713" r:id="rId86" display="https://podminky.urs.cz/item/CS_URS_2022_01/764002831"/>
    <hyperlink ref="F716" r:id="rId87" display="https://podminky.urs.cz/item/CS_URS_2022_01/764002841"/>
    <hyperlink ref="F721" r:id="rId88" display="https://podminky.urs.cz/item/CS_URS_2022_01/764002861"/>
    <hyperlink ref="F724" r:id="rId89" display="https://podminky.urs.cz/item/CS_URS_2022_01/764002871"/>
    <hyperlink ref="F730" r:id="rId90" display="https://podminky.urs.cz/item/CS_URS_2022_01/764002881"/>
    <hyperlink ref="F733" r:id="rId91" display="https://podminky.urs.cz/item/CS_URS_2022_01/764003801"/>
    <hyperlink ref="F739" r:id="rId92" display="https://podminky.urs.cz/item/CS_URS_2022_01/764004801"/>
    <hyperlink ref="F742" r:id="rId93" display="https://podminky.urs.cz/item/CS_URS_2022_01/764004821"/>
    <hyperlink ref="F745" r:id="rId94" display="https://podminky.urs.cz/item/CS_URS_2022_01/764004831"/>
    <hyperlink ref="F748" r:id="rId95" display="https://podminky.urs.cz/item/CS_URS_2022_01/764004861"/>
    <hyperlink ref="F751" r:id="rId96" display="https://podminky.urs.cz/item/CS_URS_2022_01/764101133"/>
    <hyperlink ref="F769" r:id="rId97" display="https://podminky.urs.cz/item/CS_URS_2022_01/764111641"/>
    <hyperlink ref="F773" r:id="rId98" display="https://podminky.urs.cz/item/CS_URS_2022_01/764111691"/>
    <hyperlink ref="F776" r:id="rId99" display="https://podminky.urs.cz/item/CS_URS_2022_01/764212607"/>
    <hyperlink ref="F780" r:id="rId100" display="https://podminky.urs.cz/item/CS_URS_2022_01/764212635"/>
    <hyperlink ref="F784" r:id="rId101" display="https://podminky.urs.cz/item/CS_URS_2022_01/764212664"/>
    <hyperlink ref="F789" r:id="rId102" display="https://podminky.urs.cz/item/CS_URS_2022_01/764212667"/>
    <hyperlink ref="F797" r:id="rId103" display="https://podminky.urs.cz/item/CS_URS_2022_01/764212674"/>
    <hyperlink ref="F802" r:id="rId104" display="https://podminky.urs.cz/item/CS_URS_2022_01/764212677"/>
    <hyperlink ref="F810" r:id="rId105" display="https://podminky.urs.cz/item/CS_URS_2022_01/764215605"/>
    <hyperlink ref="F814" r:id="rId106" display="https://podminky.urs.cz/item/CS_URS_2022_01/764215606"/>
    <hyperlink ref="F818" r:id="rId107" display="https://podminky.urs.cz/item/CS_URS_2022_01/764215609"/>
    <hyperlink ref="F822" r:id="rId108" display="https://podminky.urs.cz/item/CS_URS_2022_01/764215646"/>
    <hyperlink ref="F829" r:id="rId109" display="https://podminky.urs.cz/item/CS_URS_2022_01/764217645"/>
    <hyperlink ref="F835" r:id="rId110" display="https://podminky.urs.cz/item/CS_URS_2022_01/764218631"/>
    <hyperlink ref="F839" r:id="rId111" display="https://podminky.urs.cz/item/CS_URS_2022_01/764218647"/>
    <hyperlink ref="F845" r:id="rId112" display="https://podminky.urs.cz/item/CS_URS_2022_01/764218681"/>
    <hyperlink ref="F849" r:id="rId113" display="https://podminky.urs.cz/item/CS_URS_2022_01/764306142"/>
    <hyperlink ref="F855" r:id="rId114" display="https://podminky.urs.cz/item/CS_URS_2022_01/764311613"/>
    <hyperlink ref="F860" r:id="rId115" display="https://podminky.urs.cz/item/CS_URS_2022_01/764311617"/>
    <hyperlink ref="F870" r:id="rId116" display="https://podminky.urs.cz/item/CS_URS_2022_01/764311647"/>
    <hyperlink ref="F874" r:id="rId117" display="https://podminky.urs.cz/item/CS_URS_2022_01/764314612"/>
    <hyperlink ref="F878" r:id="rId118" display="https://podminky.urs.cz/item/CS_URS_2022_01/764315631"/>
    <hyperlink ref="F884" r:id="rId119" display="https://podminky.urs.cz/item/CS_URS_2022_01/764315635"/>
    <hyperlink ref="F888" r:id="rId120" display="https://podminky.urs.cz/item/CS_URS_2022_01/764503104"/>
    <hyperlink ref="F891" r:id="rId121" display="https://podminky.urs.cz/item/CS_URS_2022_01/764503105"/>
    <hyperlink ref="F894" r:id="rId122" display="https://podminky.urs.cz/item/CS_URS_2022_01/764503106"/>
    <hyperlink ref="F897" r:id="rId123" display="https://podminky.urs.cz/item/CS_URS_2022_01/764503117"/>
    <hyperlink ref="F921" r:id="rId124" display="https://podminky.urs.cz/item/CS_URS_2022_01/764503127"/>
    <hyperlink ref="F924" r:id="rId125" display="https://podminky.urs.cz/item/CS_URS_2022_01/764511603"/>
    <hyperlink ref="F928" r:id="rId126" display="https://podminky.urs.cz/item/CS_URS_2022_01/764511623"/>
    <hyperlink ref="F932" r:id="rId127" display="https://podminky.urs.cz/item/CS_URS_2022_01/764511644"/>
    <hyperlink ref="F936" r:id="rId128" display="https://podminky.urs.cz/item/CS_URS_2022_01/764518623"/>
    <hyperlink ref="F945" r:id="rId129" display="https://podminky.urs.cz/item/CS_URS_2022_01/998764103"/>
    <hyperlink ref="F947" r:id="rId130" display="https://podminky.urs.cz/item/CS_URS_2022_01/998764181"/>
    <hyperlink ref="F950" r:id="rId131" display="https://podminky.urs.cz/item/CS_URS_2022_01/765111017"/>
    <hyperlink ref="F980" r:id="rId132" display="https://podminky.urs.cz/item/CS_URS_2022_01/765111201"/>
    <hyperlink ref="F994" r:id="rId133" display="https://podminky.urs.cz/item/CS_URS_2022_01/765111203"/>
    <hyperlink ref="F1000" r:id="rId134" display="https://podminky.urs.cz/item/CS_URS_2022_01/765111221"/>
    <hyperlink ref="F1003" r:id="rId135" display="https://podminky.urs.cz/item/CS_URS_2022_01/765111251"/>
    <hyperlink ref="F1018" r:id="rId136" display="https://podminky.urs.cz/item/CS_URS_2022_01/765111305"/>
    <hyperlink ref="F1024" r:id="rId137" display="https://podminky.urs.cz/item/CS_URS_2022_01/765111503"/>
    <hyperlink ref="F1030" r:id="rId138" display="https://podminky.urs.cz/item/CS_URS_2022_01/765111505"/>
    <hyperlink ref="F1033" r:id="rId139" display="https://podminky.urs.cz/item/CS_URS_2022_01/765115201"/>
    <hyperlink ref="F1042" r:id="rId140" display="https://podminky.urs.cz/item/CS_URS_2022_01/765115202"/>
    <hyperlink ref="F1047" r:id="rId141" display="https://podminky.urs.cz/item/CS_URS_2022_01/765115302"/>
    <hyperlink ref="F1050" r:id="rId142" display="https://podminky.urs.cz/item/CS_URS_2022_01/765115352"/>
    <hyperlink ref="F1057" r:id="rId143" display="https://podminky.urs.cz/item/CS_URS_2022_01/765115401"/>
    <hyperlink ref="F1062" r:id="rId144" display="https://podminky.urs.cz/item/CS_URS_2022_01/765115403"/>
    <hyperlink ref="F1067" r:id="rId145" display="https://podminky.urs.cz/item/CS_URS_2022_01/765115421"/>
    <hyperlink ref="F1070" r:id="rId146" display="https://podminky.urs.cz/item/CS_URS_2022_01/765191023"/>
    <hyperlink ref="F1094" r:id="rId147" display="https://podminky.urs.cz/item/CS_URS_2022_01/765191031"/>
    <hyperlink ref="F1110" r:id="rId148" display="https://podminky.urs.cz/item/CS_URS_2022_01/765191041"/>
    <hyperlink ref="F1116" r:id="rId149" display="https://podminky.urs.cz/item/CS_URS_2022_01/765191043"/>
    <hyperlink ref="F1122" r:id="rId150" display="https://podminky.urs.cz/item/CS_URS_2022_01/765191051"/>
    <hyperlink ref="F1132" r:id="rId151" display="https://podminky.urs.cz/item/CS_URS_2022_01/765191091"/>
    <hyperlink ref="F1140" r:id="rId152" display="https://podminky.urs.cz/item/CS_URS_2022_01/765192001"/>
    <hyperlink ref="F1150" r:id="rId153" display="https://podminky.urs.cz/item/CS_URS_2022_01/998765103"/>
    <hyperlink ref="F1152" r:id="rId154" display="https://podminky.urs.cz/item/CS_URS_2022_01/998765181"/>
    <hyperlink ref="F1155" r:id="rId155" display="https://podminky.urs.cz/item/CS_URS_2022_01/783201401"/>
    <hyperlink ref="F1171" r:id="rId156" display="https://podminky.urs.cz/item/CS_URS_2022_01/783206801"/>
    <hyperlink ref="F1187" r:id="rId157" display="https://podminky.urs.cz/item/CS_URS_2022_01/783223021"/>
    <hyperlink ref="F1203" r:id="rId158" display="https://podminky.urs.cz/item/CS_URS_2022_01/783823149"/>
    <hyperlink ref="F1210" r:id="rId159" display="https://podminky.urs.cz/item/CS_URS_2022_01/783827127"/>
    <hyperlink ref="F1216" r:id="rId160" display="https://podminky.urs.cz/item/CS_URS_2022_01/783827503"/>
    <hyperlink ref="F1227" r:id="rId161" display="https://podminky.urs.cz/item/CS_URS_2022_01/030001000"/>
    <hyperlink ref="F1230" r:id="rId162" display="https://podminky.urs.cz/item/CS_URS_2022_01/013254000"/>
    <hyperlink ref="F1232" r:id="rId163" display="https://podminky.urs.cz/item/CS_URS_2022_01/041403000"/>
    <hyperlink ref="F1234" r:id="rId164" display="https://podminky.urs.cz/item/CS_URS_2022_01/045002000"/>
    <hyperlink ref="F1236" r:id="rId165" display="https://podminky.urs.cz/item/CS_URS_2022_01/05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1690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1691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1692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1693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1694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1695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1696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1697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1698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1699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1700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88</v>
      </c>
      <c r="F18" s="292" t="s">
        <v>1701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1702</v>
      </c>
      <c r="F19" s="292" t="s">
        <v>1703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1704</v>
      </c>
      <c r="F20" s="292" t="s">
        <v>1705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1706</v>
      </c>
      <c r="F21" s="292" t="s">
        <v>1707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1708</v>
      </c>
      <c r="F22" s="292" t="s">
        <v>1709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95</v>
      </c>
      <c r="F23" s="292" t="s">
        <v>1710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1711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1712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1713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1714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1715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1716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1717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1718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1719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125</v>
      </c>
      <c r="F36" s="292"/>
      <c r="G36" s="292" t="s">
        <v>1720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1721</v>
      </c>
      <c r="F37" s="292"/>
      <c r="G37" s="292" t="s">
        <v>1722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63</v>
      </c>
      <c r="F38" s="292"/>
      <c r="G38" s="292" t="s">
        <v>1723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64</v>
      </c>
      <c r="F39" s="292"/>
      <c r="G39" s="292" t="s">
        <v>1724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126</v>
      </c>
      <c r="F40" s="292"/>
      <c r="G40" s="292" t="s">
        <v>1725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127</v>
      </c>
      <c r="F41" s="292"/>
      <c r="G41" s="292" t="s">
        <v>1726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1727</v>
      </c>
      <c r="F42" s="292"/>
      <c r="G42" s="292" t="s">
        <v>1728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1729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1730</v>
      </c>
      <c r="F44" s="292"/>
      <c r="G44" s="292" t="s">
        <v>1731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129</v>
      </c>
      <c r="F45" s="292"/>
      <c r="G45" s="292" t="s">
        <v>1732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1733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1734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1735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1736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1737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1738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1739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1740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1741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1742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1743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1744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1745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1746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1747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1748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1749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1750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1751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1752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1753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1754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1755</v>
      </c>
      <c r="D76" s="310"/>
      <c r="E76" s="310"/>
      <c r="F76" s="310" t="s">
        <v>1756</v>
      </c>
      <c r="G76" s="311"/>
      <c r="H76" s="310" t="s">
        <v>64</v>
      </c>
      <c r="I76" s="310" t="s">
        <v>67</v>
      </c>
      <c r="J76" s="310" t="s">
        <v>1757</v>
      </c>
      <c r="K76" s="309"/>
    </row>
    <row r="77" s="1" customFormat="1" ht="17.25" customHeight="1">
      <c r="B77" s="307"/>
      <c r="C77" s="312" t="s">
        <v>1758</v>
      </c>
      <c r="D77" s="312"/>
      <c r="E77" s="312"/>
      <c r="F77" s="313" t="s">
        <v>1759</v>
      </c>
      <c r="G77" s="314"/>
      <c r="H77" s="312"/>
      <c r="I77" s="312"/>
      <c r="J77" s="312" t="s">
        <v>1760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63</v>
      </c>
      <c r="D79" s="317"/>
      <c r="E79" s="317"/>
      <c r="F79" s="318" t="s">
        <v>1761</v>
      </c>
      <c r="G79" s="319"/>
      <c r="H79" s="295" t="s">
        <v>1762</v>
      </c>
      <c r="I79" s="295" t="s">
        <v>1763</v>
      </c>
      <c r="J79" s="295">
        <v>20</v>
      </c>
      <c r="K79" s="309"/>
    </row>
    <row r="80" s="1" customFormat="1" ht="15" customHeight="1">
      <c r="B80" s="307"/>
      <c r="C80" s="295" t="s">
        <v>1764</v>
      </c>
      <c r="D80" s="295"/>
      <c r="E80" s="295"/>
      <c r="F80" s="318" t="s">
        <v>1761</v>
      </c>
      <c r="G80" s="319"/>
      <c r="H80" s="295" t="s">
        <v>1765</v>
      </c>
      <c r="I80" s="295" t="s">
        <v>1763</v>
      </c>
      <c r="J80" s="295">
        <v>120</v>
      </c>
      <c r="K80" s="309"/>
    </row>
    <row r="81" s="1" customFormat="1" ht="15" customHeight="1">
      <c r="B81" s="320"/>
      <c r="C81" s="295" t="s">
        <v>1766</v>
      </c>
      <c r="D81" s="295"/>
      <c r="E81" s="295"/>
      <c r="F81" s="318" t="s">
        <v>1767</v>
      </c>
      <c r="G81" s="319"/>
      <c r="H81" s="295" t="s">
        <v>1768</v>
      </c>
      <c r="I81" s="295" t="s">
        <v>1763</v>
      </c>
      <c r="J81" s="295">
        <v>50</v>
      </c>
      <c r="K81" s="309"/>
    </row>
    <row r="82" s="1" customFormat="1" ht="15" customHeight="1">
      <c r="B82" s="320"/>
      <c r="C82" s="295" t="s">
        <v>1769</v>
      </c>
      <c r="D82" s="295"/>
      <c r="E82" s="295"/>
      <c r="F82" s="318" t="s">
        <v>1761</v>
      </c>
      <c r="G82" s="319"/>
      <c r="H82" s="295" t="s">
        <v>1770</v>
      </c>
      <c r="I82" s="295" t="s">
        <v>1771</v>
      </c>
      <c r="J82" s="295"/>
      <c r="K82" s="309"/>
    </row>
    <row r="83" s="1" customFormat="1" ht="15" customHeight="1">
      <c r="B83" s="320"/>
      <c r="C83" s="321" t="s">
        <v>1772</v>
      </c>
      <c r="D83" s="321"/>
      <c r="E83" s="321"/>
      <c r="F83" s="322" t="s">
        <v>1767</v>
      </c>
      <c r="G83" s="321"/>
      <c r="H83" s="321" t="s">
        <v>1773</v>
      </c>
      <c r="I83" s="321" t="s">
        <v>1763</v>
      </c>
      <c r="J83" s="321">
        <v>15</v>
      </c>
      <c r="K83" s="309"/>
    </row>
    <row r="84" s="1" customFormat="1" ht="15" customHeight="1">
      <c r="B84" s="320"/>
      <c r="C84" s="321" t="s">
        <v>1774</v>
      </c>
      <c r="D84" s="321"/>
      <c r="E84" s="321"/>
      <c r="F84" s="322" t="s">
        <v>1767</v>
      </c>
      <c r="G84" s="321"/>
      <c r="H84" s="321" t="s">
        <v>1775</v>
      </c>
      <c r="I84" s="321" t="s">
        <v>1763</v>
      </c>
      <c r="J84" s="321">
        <v>15</v>
      </c>
      <c r="K84" s="309"/>
    </row>
    <row r="85" s="1" customFormat="1" ht="15" customHeight="1">
      <c r="B85" s="320"/>
      <c r="C85" s="321" t="s">
        <v>1776</v>
      </c>
      <c r="D85" s="321"/>
      <c r="E85" s="321"/>
      <c r="F85" s="322" t="s">
        <v>1767</v>
      </c>
      <c r="G85" s="321"/>
      <c r="H85" s="321" t="s">
        <v>1777</v>
      </c>
      <c r="I85" s="321" t="s">
        <v>1763</v>
      </c>
      <c r="J85" s="321">
        <v>20</v>
      </c>
      <c r="K85" s="309"/>
    </row>
    <row r="86" s="1" customFormat="1" ht="15" customHeight="1">
      <c r="B86" s="320"/>
      <c r="C86" s="321" t="s">
        <v>1778</v>
      </c>
      <c r="D86" s="321"/>
      <c r="E86" s="321"/>
      <c r="F86" s="322" t="s">
        <v>1767</v>
      </c>
      <c r="G86" s="321"/>
      <c r="H86" s="321" t="s">
        <v>1779</v>
      </c>
      <c r="I86" s="321" t="s">
        <v>1763</v>
      </c>
      <c r="J86" s="321">
        <v>20</v>
      </c>
      <c r="K86" s="309"/>
    </row>
    <row r="87" s="1" customFormat="1" ht="15" customHeight="1">
      <c r="B87" s="320"/>
      <c r="C87" s="295" t="s">
        <v>1780</v>
      </c>
      <c r="D87" s="295"/>
      <c r="E87" s="295"/>
      <c r="F87" s="318" t="s">
        <v>1767</v>
      </c>
      <c r="G87" s="319"/>
      <c r="H87" s="295" t="s">
        <v>1781</v>
      </c>
      <c r="I87" s="295" t="s">
        <v>1763</v>
      </c>
      <c r="J87" s="295">
        <v>50</v>
      </c>
      <c r="K87" s="309"/>
    </row>
    <row r="88" s="1" customFormat="1" ht="15" customHeight="1">
      <c r="B88" s="320"/>
      <c r="C88" s="295" t="s">
        <v>1782</v>
      </c>
      <c r="D88" s="295"/>
      <c r="E88" s="295"/>
      <c r="F88" s="318" t="s">
        <v>1767</v>
      </c>
      <c r="G88" s="319"/>
      <c r="H88" s="295" t="s">
        <v>1783</v>
      </c>
      <c r="I88" s="295" t="s">
        <v>1763</v>
      </c>
      <c r="J88" s="295">
        <v>20</v>
      </c>
      <c r="K88" s="309"/>
    </row>
    <row r="89" s="1" customFormat="1" ht="15" customHeight="1">
      <c r="B89" s="320"/>
      <c r="C89" s="295" t="s">
        <v>1784</v>
      </c>
      <c r="D89" s="295"/>
      <c r="E89" s="295"/>
      <c r="F89" s="318" t="s">
        <v>1767</v>
      </c>
      <c r="G89" s="319"/>
      <c r="H89" s="295" t="s">
        <v>1785</v>
      </c>
      <c r="I89" s="295" t="s">
        <v>1763</v>
      </c>
      <c r="J89" s="295">
        <v>20</v>
      </c>
      <c r="K89" s="309"/>
    </row>
    <row r="90" s="1" customFormat="1" ht="15" customHeight="1">
      <c r="B90" s="320"/>
      <c r="C90" s="295" t="s">
        <v>1786</v>
      </c>
      <c r="D90" s="295"/>
      <c r="E90" s="295"/>
      <c r="F90" s="318" t="s">
        <v>1767</v>
      </c>
      <c r="G90" s="319"/>
      <c r="H90" s="295" t="s">
        <v>1787</v>
      </c>
      <c r="I90" s="295" t="s">
        <v>1763</v>
      </c>
      <c r="J90" s="295">
        <v>50</v>
      </c>
      <c r="K90" s="309"/>
    </row>
    <row r="91" s="1" customFormat="1" ht="15" customHeight="1">
      <c r="B91" s="320"/>
      <c r="C91" s="295" t="s">
        <v>1788</v>
      </c>
      <c r="D91" s="295"/>
      <c r="E91" s="295"/>
      <c r="F91" s="318" t="s">
        <v>1767</v>
      </c>
      <c r="G91" s="319"/>
      <c r="H91" s="295" t="s">
        <v>1788</v>
      </c>
      <c r="I91" s="295" t="s">
        <v>1763</v>
      </c>
      <c r="J91" s="295">
        <v>50</v>
      </c>
      <c r="K91" s="309"/>
    </row>
    <row r="92" s="1" customFormat="1" ht="15" customHeight="1">
      <c r="B92" s="320"/>
      <c r="C92" s="295" t="s">
        <v>1789</v>
      </c>
      <c r="D92" s="295"/>
      <c r="E92" s="295"/>
      <c r="F92" s="318" t="s">
        <v>1767</v>
      </c>
      <c r="G92" s="319"/>
      <c r="H92" s="295" t="s">
        <v>1790</v>
      </c>
      <c r="I92" s="295" t="s">
        <v>1763</v>
      </c>
      <c r="J92" s="295">
        <v>255</v>
      </c>
      <c r="K92" s="309"/>
    </row>
    <row r="93" s="1" customFormat="1" ht="15" customHeight="1">
      <c r="B93" s="320"/>
      <c r="C93" s="295" t="s">
        <v>1791</v>
      </c>
      <c r="D93" s="295"/>
      <c r="E93" s="295"/>
      <c r="F93" s="318" t="s">
        <v>1761</v>
      </c>
      <c r="G93" s="319"/>
      <c r="H93" s="295" t="s">
        <v>1792</v>
      </c>
      <c r="I93" s="295" t="s">
        <v>1793</v>
      </c>
      <c r="J93" s="295"/>
      <c r="K93" s="309"/>
    </row>
    <row r="94" s="1" customFormat="1" ht="15" customHeight="1">
      <c r="B94" s="320"/>
      <c r="C94" s="295" t="s">
        <v>1794</v>
      </c>
      <c r="D94" s="295"/>
      <c r="E94" s="295"/>
      <c r="F94" s="318" t="s">
        <v>1761</v>
      </c>
      <c r="G94" s="319"/>
      <c r="H94" s="295" t="s">
        <v>1795</v>
      </c>
      <c r="I94" s="295" t="s">
        <v>1796</v>
      </c>
      <c r="J94" s="295"/>
      <c r="K94" s="309"/>
    </row>
    <row r="95" s="1" customFormat="1" ht="15" customHeight="1">
      <c r="B95" s="320"/>
      <c r="C95" s="295" t="s">
        <v>1797</v>
      </c>
      <c r="D95" s="295"/>
      <c r="E95" s="295"/>
      <c r="F95" s="318" t="s">
        <v>1761</v>
      </c>
      <c r="G95" s="319"/>
      <c r="H95" s="295" t="s">
        <v>1797</v>
      </c>
      <c r="I95" s="295" t="s">
        <v>1796</v>
      </c>
      <c r="J95" s="295"/>
      <c r="K95" s="309"/>
    </row>
    <row r="96" s="1" customFormat="1" ht="15" customHeight="1">
      <c r="B96" s="320"/>
      <c r="C96" s="295" t="s">
        <v>48</v>
      </c>
      <c r="D96" s="295"/>
      <c r="E96" s="295"/>
      <c r="F96" s="318" t="s">
        <v>1761</v>
      </c>
      <c r="G96" s="319"/>
      <c r="H96" s="295" t="s">
        <v>1798</v>
      </c>
      <c r="I96" s="295" t="s">
        <v>1796</v>
      </c>
      <c r="J96" s="295"/>
      <c r="K96" s="309"/>
    </row>
    <row r="97" s="1" customFormat="1" ht="15" customHeight="1">
      <c r="B97" s="320"/>
      <c r="C97" s="295" t="s">
        <v>58</v>
      </c>
      <c r="D97" s="295"/>
      <c r="E97" s="295"/>
      <c r="F97" s="318" t="s">
        <v>1761</v>
      </c>
      <c r="G97" s="319"/>
      <c r="H97" s="295" t="s">
        <v>1799</v>
      </c>
      <c r="I97" s="295" t="s">
        <v>1796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1800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1755</v>
      </c>
      <c r="D103" s="310"/>
      <c r="E103" s="310"/>
      <c r="F103" s="310" t="s">
        <v>1756</v>
      </c>
      <c r="G103" s="311"/>
      <c r="H103" s="310" t="s">
        <v>64</v>
      </c>
      <c r="I103" s="310" t="s">
        <v>67</v>
      </c>
      <c r="J103" s="310" t="s">
        <v>1757</v>
      </c>
      <c r="K103" s="309"/>
    </row>
    <row r="104" s="1" customFormat="1" ht="17.25" customHeight="1">
      <c r="B104" s="307"/>
      <c r="C104" s="312" t="s">
        <v>1758</v>
      </c>
      <c r="D104" s="312"/>
      <c r="E104" s="312"/>
      <c r="F104" s="313" t="s">
        <v>1759</v>
      </c>
      <c r="G104" s="314"/>
      <c r="H104" s="312"/>
      <c r="I104" s="312"/>
      <c r="J104" s="312" t="s">
        <v>1760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63</v>
      </c>
      <c r="D106" s="317"/>
      <c r="E106" s="317"/>
      <c r="F106" s="318" t="s">
        <v>1761</v>
      </c>
      <c r="G106" s="295"/>
      <c r="H106" s="295" t="s">
        <v>1801</v>
      </c>
      <c r="I106" s="295" t="s">
        <v>1763</v>
      </c>
      <c r="J106" s="295">
        <v>20</v>
      </c>
      <c r="K106" s="309"/>
    </row>
    <row r="107" s="1" customFormat="1" ht="15" customHeight="1">
      <c r="B107" s="307"/>
      <c r="C107" s="295" t="s">
        <v>1764</v>
      </c>
      <c r="D107" s="295"/>
      <c r="E107" s="295"/>
      <c r="F107" s="318" t="s">
        <v>1761</v>
      </c>
      <c r="G107" s="295"/>
      <c r="H107" s="295" t="s">
        <v>1801</v>
      </c>
      <c r="I107" s="295" t="s">
        <v>1763</v>
      </c>
      <c r="J107" s="295">
        <v>120</v>
      </c>
      <c r="K107" s="309"/>
    </row>
    <row r="108" s="1" customFormat="1" ht="15" customHeight="1">
      <c r="B108" s="320"/>
      <c r="C108" s="295" t="s">
        <v>1766</v>
      </c>
      <c r="D108" s="295"/>
      <c r="E108" s="295"/>
      <c r="F108" s="318" t="s">
        <v>1767</v>
      </c>
      <c r="G108" s="295"/>
      <c r="H108" s="295" t="s">
        <v>1801</v>
      </c>
      <c r="I108" s="295" t="s">
        <v>1763</v>
      </c>
      <c r="J108" s="295">
        <v>50</v>
      </c>
      <c r="K108" s="309"/>
    </row>
    <row r="109" s="1" customFormat="1" ht="15" customHeight="1">
      <c r="B109" s="320"/>
      <c r="C109" s="295" t="s">
        <v>1769</v>
      </c>
      <c r="D109" s="295"/>
      <c r="E109" s="295"/>
      <c r="F109" s="318" t="s">
        <v>1761</v>
      </c>
      <c r="G109" s="295"/>
      <c r="H109" s="295" t="s">
        <v>1801</v>
      </c>
      <c r="I109" s="295" t="s">
        <v>1771</v>
      </c>
      <c r="J109" s="295"/>
      <c r="K109" s="309"/>
    </row>
    <row r="110" s="1" customFormat="1" ht="15" customHeight="1">
      <c r="B110" s="320"/>
      <c r="C110" s="295" t="s">
        <v>1780</v>
      </c>
      <c r="D110" s="295"/>
      <c r="E110" s="295"/>
      <c r="F110" s="318" t="s">
        <v>1767</v>
      </c>
      <c r="G110" s="295"/>
      <c r="H110" s="295" t="s">
        <v>1801</v>
      </c>
      <c r="I110" s="295" t="s">
        <v>1763</v>
      </c>
      <c r="J110" s="295">
        <v>50</v>
      </c>
      <c r="K110" s="309"/>
    </row>
    <row r="111" s="1" customFormat="1" ht="15" customHeight="1">
      <c r="B111" s="320"/>
      <c r="C111" s="295" t="s">
        <v>1788</v>
      </c>
      <c r="D111" s="295"/>
      <c r="E111" s="295"/>
      <c r="F111" s="318" t="s">
        <v>1767</v>
      </c>
      <c r="G111" s="295"/>
      <c r="H111" s="295" t="s">
        <v>1801</v>
      </c>
      <c r="I111" s="295" t="s">
        <v>1763</v>
      </c>
      <c r="J111" s="295">
        <v>50</v>
      </c>
      <c r="K111" s="309"/>
    </row>
    <row r="112" s="1" customFormat="1" ht="15" customHeight="1">
      <c r="B112" s="320"/>
      <c r="C112" s="295" t="s">
        <v>1786</v>
      </c>
      <c r="D112" s="295"/>
      <c r="E112" s="295"/>
      <c r="F112" s="318" t="s">
        <v>1767</v>
      </c>
      <c r="G112" s="295"/>
      <c r="H112" s="295" t="s">
        <v>1801</v>
      </c>
      <c r="I112" s="295" t="s">
        <v>1763</v>
      </c>
      <c r="J112" s="295">
        <v>50</v>
      </c>
      <c r="K112" s="309"/>
    </row>
    <row r="113" s="1" customFormat="1" ht="15" customHeight="1">
      <c r="B113" s="320"/>
      <c r="C113" s="295" t="s">
        <v>63</v>
      </c>
      <c r="D113" s="295"/>
      <c r="E113" s="295"/>
      <c r="F113" s="318" t="s">
        <v>1761</v>
      </c>
      <c r="G113" s="295"/>
      <c r="H113" s="295" t="s">
        <v>1802</v>
      </c>
      <c r="I113" s="295" t="s">
        <v>1763</v>
      </c>
      <c r="J113" s="295">
        <v>20</v>
      </c>
      <c r="K113" s="309"/>
    </row>
    <row r="114" s="1" customFormat="1" ht="15" customHeight="1">
      <c r="B114" s="320"/>
      <c r="C114" s="295" t="s">
        <v>1803</v>
      </c>
      <c r="D114" s="295"/>
      <c r="E114" s="295"/>
      <c r="F114" s="318" t="s">
        <v>1761</v>
      </c>
      <c r="G114" s="295"/>
      <c r="H114" s="295" t="s">
        <v>1804</v>
      </c>
      <c r="I114" s="295" t="s">
        <v>1763</v>
      </c>
      <c r="J114" s="295">
        <v>120</v>
      </c>
      <c r="K114" s="309"/>
    </row>
    <row r="115" s="1" customFormat="1" ht="15" customHeight="1">
      <c r="B115" s="320"/>
      <c r="C115" s="295" t="s">
        <v>48</v>
      </c>
      <c r="D115" s="295"/>
      <c r="E115" s="295"/>
      <c r="F115" s="318" t="s">
        <v>1761</v>
      </c>
      <c r="G115" s="295"/>
      <c r="H115" s="295" t="s">
        <v>1805</v>
      </c>
      <c r="I115" s="295" t="s">
        <v>1796</v>
      </c>
      <c r="J115" s="295"/>
      <c r="K115" s="309"/>
    </row>
    <row r="116" s="1" customFormat="1" ht="15" customHeight="1">
      <c r="B116" s="320"/>
      <c r="C116" s="295" t="s">
        <v>58</v>
      </c>
      <c r="D116" s="295"/>
      <c r="E116" s="295"/>
      <c r="F116" s="318" t="s">
        <v>1761</v>
      </c>
      <c r="G116" s="295"/>
      <c r="H116" s="295" t="s">
        <v>1806</v>
      </c>
      <c r="I116" s="295" t="s">
        <v>1796</v>
      </c>
      <c r="J116" s="295"/>
      <c r="K116" s="309"/>
    </row>
    <row r="117" s="1" customFormat="1" ht="15" customHeight="1">
      <c r="B117" s="320"/>
      <c r="C117" s="295" t="s">
        <v>67</v>
      </c>
      <c r="D117" s="295"/>
      <c r="E117" s="295"/>
      <c r="F117" s="318" t="s">
        <v>1761</v>
      </c>
      <c r="G117" s="295"/>
      <c r="H117" s="295" t="s">
        <v>1807</v>
      </c>
      <c r="I117" s="295" t="s">
        <v>1808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1809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1755</v>
      </c>
      <c r="D123" s="310"/>
      <c r="E123" s="310"/>
      <c r="F123" s="310" t="s">
        <v>1756</v>
      </c>
      <c r="G123" s="311"/>
      <c r="H123" s="310" t="s">
        <v>64</v>
      </c>
      <c r="I123" s="310" t="s">
        <v>67</v>
      </c>
      <c r="J123" s="310" t="s">
        <v>1757</v>
      </c>
      <c r="K123" s="339"/>
    </row>
    <row r="124" s="1" customFormat="1" ht="17.25" customHeight="1">
      <c r="B124" s="338"/>
      <c r="C124" s="312" t="s">
        <v>1758</v>
      </c>
      <c r="D124" s="312"/>
      <c r="E124" s="312"/>
      <c r="F124" s="313" t="s">
        <v>1759</v>
      </c>
      <c r="G124" s="314"/>
      <c r="H124" s="312"/>
      <c r="I124" s="312"/>
      <c r="J124" s="312" t="s">
        <v>1760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1764</v>
      </c>
      <c r="D126" s="317"/>
      <c r="E126" s="317"/>
      <c r="F126" s="318" t="s">
        <v>1761</v>
      </c>
      <c r="G126" s="295"/>
      <c r="H126" s="295" t="s">
        <v>1801</v>
      </c>
      <c r="I126" s="295" t="s">
        <v>1763</v>
      </c>
      <c r="J126" s="295">
        <v>120</v>
      </c>
      <c r="K126" s="343"/>
    </row>
    <row r="127" s="1" customFormat="1" ht="15" customHeight="1">
      <c r="B127" s="340"/>
      <c r="C127" s="295" t="s">
        <v>1810</v>
      </c>
      <c r="D127" s="295"/>
      <c r="E127" s="295"/>
      <c r="F127" s="318" t="s">
        <v>1761</v>
      </c>
      <c r="G127" s="295"/>
      <c r="H127" s="295" t="s">
        <v>1811</v>
      </c>
      <c r="I127" s="295" t="s">
        <v>1763</v>
      </c>
      <c r="J127" s="295" t="s">
        <v>1812</v>
      </c>
      <c r="K127" s="343"/>
    </row>
    <row r="128" s="1" customFormat="1" ht="15" customHeight="1">
      <c r="B128" s="340"/>
      <c r="C128" s="295" t="s">
        <v>95</v>
      </c>
      <c r="D128" s="295"/>
      <c r="E128" s="295"/>
      <c r="F128" s="318" t="s">
        <v>1761</v>
      </c>
      <c r="G128" s="295"/>
      <c r="H128" s="295" t="s">
        <v>1813</v>
      </c>
      <c r="I128" s="295" t="s">
        <v>1763</v>
      </c>
      <c r="J128" s="295" t="s">
        <v>1812</v>
      </c>
      <c r="K128" s="343"/>
    </row>
    <row r="129" s="1" customFormat="1" ht="15" customHeight="1">
      <c r="B129" s="340"/>
      <c r="C129" s="295" t="s">
        <v>1772</v>
      </c>
      <c r="D129" s="295"/>
      <c r="E129" s="295"/>
      <c r="F129" s="318" t="s">
        <v>1767</v>
      </c>
      <c r="G129" s="295"/>
      <c r="H129" s="295" t="s">
        <v>1773</v>
      </c>
      <c r="I129" s="295" t="s">
        <v>1763</v>
      </c>
      <c r="J129" s="295">
        <v>15</v>
      </c>
      <c r="K129" s="343"/>
    </row>
    <row r="130" s="1" customFormat="1" ht="15" customHeight="1">
      <c r="B130" s="340"/>
      <c r="C130" s="321" t="s">
        <v>1774</v>
      </c>
      <c r="D130" s="321"/>
      <c r="E130" s="321"/>
      <c r="F130" s="322" t="s">
        <v>1767</v>
      </c>
      <c r="G130" s="321"/>
      <c r="H130" s="321" t="s">
        <v>1775</v>
      </c>
      <c r="I130" s="321" t="s">
        <v>1763</v>
      </c>
      <c r="J130" s="321">
        <v>15</v>
      </c>
      <c r="K130" s="343"/>
    </row>
    <row r="131" s="1" customFormat="1" ht="15" customHeight="1">
      <c r="B131" s="340"/>
      <c r="C131" s="321" t="s">
        <v>1776</v>
      </c>
      <c r="D131" s="321"/>
      <c r="E131" s="321"/>
      <c r="F131" s="322" t="s">
        <v>1767</v>
      </c>
      <c r="G131" s="321"/>
      <c r="H131" s="321" t="s">
        <v>1777</v>
      </c>
      <c r="I131" s="321" t="s">
        <v>1763</v>
      </c>
      <c r="J131" s="321">
        <v>20</v>
      </c>
      <c r="K131" s="343"/>
    </row>
    <row r="132" s="1" customFormat="1" ht="15" customHeight="1">
      <c r="B132" s="340"/>
      <c r="C132" s="321" t="s">
        <v>1778</v>
      </c>
      <c r="D132" s="321"/>
      <c r="E132" s="321"/>
      <c r="F132" s="322" t="s">
        <v>1767</v>
      </c>
      <c r="G132" s="321"/>
      <c r="H132" s="321" t="s">
        <v>1779</v>
      </c>
      <c r="I132" s="321" t="s">
        <v>1763</v>
      </c>
      <c r="J132" s="321">
        <v>20</v>
      </c>
      <c r="K132" s="343"/>
    </row>
    <row r="133" s="1" customFormat="1" ht="15" customHeight="1">
      <c r="B133" s="340"/>
      <c r="C133" s="295" t="s">
        <v>1766</v>
      </c>
      <c r="D133" s="295"/>
      <c r="E133" s="295"/>
      <c r="F133" s="318" t="s">
        <v>1767</v>
      </c>
      <c r="G133" s="295"/>
      <c r="H133" s="295" t="s">
        <v>1801</v>
      </c>
      <c r="I133" s="295" t="s">
        <v>1763</v>
      </c>
      <c r="J133" s="295">
        <v>50</v>
      </c>
      <c r="K133" s="343"/>
    </row>
    <row r="134" s="1" customFormat="1" ht="15" customHeight="1">
      <c r="B134" s="340"/>
      <c r="C134" s="295" t="s">
        <v>1780</v>
      </c>
      <c r="D134" s="295"/>
      <c r="E134" s="295"/>
      <c r="F134" s="318" t="s">
        <v>1767</v>
      </c>
      <c r="G134" s="295"/>
      <c r="H134" s="295" t="s">
        <v>1801</v>
      </c>
      <c r="I134" s="295" t="s">
        <v>1763</v>
      </c>
      <c r="J134" s="295">
        <v>50</v>
      </c>
      <c r="K134" s="343"/>
    </row>
    <row r="135" s="1" customFormat="1" ht="15" customHeight="1">
      <c r="B135" s="340"/>
      <c r="C135" s="295" t="s">
        <v>1786</v>
      </c>
      <c r="D135" s="295"/>
      <c r="E135" s="295"/>
      <c r="F135" s="318" t="s">
        <v>1767</v>
      </c>
      <c r="G135" s="295"/>
      <c r="H135" s="295" t="s">
        <v>1801</v>
      </c>
      <c r="I135" s="295" t="s">
        <v>1763</v>
      </c>
      <c r="J135" s="295">
        <v>50</v>
      </c>
      <c r="K135" s="343"/>
    </row>
    <row r="136" s="1" customFormat="1" ht="15" customHeight="1">
      <c r="B136" s="340"/>
      <c r="C136" s="295" t="s">
        <v>1788</v>
      </c>
      <c r="D136" s="295"/>
      <c r="E136" s="295"/>
      <c r="F136" s="318" t="s">
        <v>1767</v>
      </c>
      <c r="G136" s="295"/>
      <c r="H136" s="295" t="s">
        <v>1801</v>
      </c>
      <c r="I136" s="295" t="s">
        <v>1763</v>
      </c>
      <c r="J136" s="295">
        <v>50</v>
      </c>
      <c r="K136" s="343"/>
    </row>
    <row r="137" s="1" customFormat="1" ht="15" customHeight="1">
      <c r="B137" s="340"/>
      <c r="C137" s="295" t="s">
        <v>1789</v>
      </c>
      <c r="D137" s="295"/>
      <c r="E137" s="295"/>
      <c r="F137" s="318" t="s">
        <v>1767</v>
      </c>
      <c r="G137" s="295"/>
      <c r="H137" s="295" t="s">
        <v>1814</v>
      </c>
      <c r="I137" s="295" t="s">
        <v>1763</v>
      </c>
      <c r="J137" s="295">
        <v>255</v>
      </c>
      <c r="K137" s="343"/>
    </row>
    <row r="138" s="1" customFormat="1" ht="15" customHeight="1">
      <c r="B138" s="340"/>
      <c r="C138" s="295" t="s">
        <v>1791</v>
      </c>
      <c r="D138" s="295"/>
      <c r="E138" s="295"/>
      <c r="F138" s="318" t="s">
        <v>1761</v>
      </c>
      <c r="G138" s="295"/>
      <c r="H138" s="295" t="s">
        <v>1815</v>
      </c>
      <c r="I138" s="295" t="s">
        <v>1793</v>
      </c>
      <c r="J138" s="295"/>
      <c r="K138" s="343"/>
    </row>
    <row r="139" s="1" customFormat="1" ht="15" customHeight="1">
      <c r="B139" s="340"/>
      <c r="C139" s="295" t="s">
        <v>1794</v>
      </c>
      <c r="D139" s="295"/>
      <c r="E139" s="295"/>
      <c r="F139" s="318" t="s">
        <v>1761</v>
      </c>
      <c r="G139" s="295"/>
      <c r="H139" s="295" t="s">
        <v>1816</v>
      </c>
      <c r="I139" s="295" t="s">
        <v>1796</v>
      </c>
      <c r="J139" s="295"/>
      <c r="K139" s="343"/>
    </row>
    <row r="140" s="1" customFormat="1" ht="15" customHeight="1">
      <c r="B140" s="340"/>
      <c r="C140" s="295" t="s">
        <v>1797</v>
      </c>
      <c r="D140" s="295"/>
      <c r="E140" s="295"/>
      <c r="F140" s="318" t="s">
        <v>1761</v>
      </c>
      <c r="G140" s="295"/>
      <c r="H140" s="295" t="s">
        <v>1797</v>
      </c>
      <c r="I140" s="295" t="s">
        <v>1796</v>
      </c>
      <c r="J140" s="295"/>
      <c r="K140" s="343"/>
    </row>
    <row r="141" s="1" customFormat="1" ht="15" customHeight="1">
      <c r="B141" s="340"/>
      <c r="C141" s="295" t="s">
        <v>48</v>
      </c>
      <c r="D141" s="295"/>
      <c r="E141" s="295"/>
      <c r="F141" s="318" t="s">
        <v>1761</v>
      </c>
      <c r="G141" s="295"/>
      <c r="H141" s="295" t="s">
        <v>1817</v>
      </c>
      <c r="I141" s="295" t="s">
        <v>1796</v>
      </c>
      <c r="J141" s="295"/>
      <c r="K141" s="343"/>
    </row>
    <row r="142" s="1" customFormat="1" ht="15" customHeight="1">
      <c r="B142" s="340"/>
      <c r="C142" s="295" t="s">
        <v>1818</v>
      </c>
      <c r="D142" s="295"/>
      <c r="E142" s="295"/>
      <c r="F142" s="318" t="s">
        <v>1761</v>
      </c>
      <c r="G142" s="295"/>
      <c r="H142" s="295" t="s">
        <v>1819</v>
      </c>
      <c r="I142" s="295" t="s">
        <v>1796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1820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1755</v>
      </c>
      <c r="D148" s="310"/>
      <c r="E148" s="310"/>
      <c r="F148" s="310" t="s">
        <v>1756</v>
      </c>
      <c r="G148" s="311"/>
      <c r="H148" s="310" t="s">
        <v>64</v>
      </c>
      <c r="I148" s="310" t="s">
        <v>67</v>
      </c>
      <c r="J148" s="310" t="s">
        <v>1757</v>
      </c>
      <c r="K148" s="309"/>
    </row>
    <row r="149" s="1" customFormat="1" ht="17.25" customHeight="1">
      <c r="B149" s="307"/>
      <c r="C149" s="312" t="s">
        <v>1758</v>
      </c>
      <c r="D149" s="312"/>
      <c r="E149" s="312"/>
      <c r="F149" s="313" t="s">
        <v>1759</v>
      </c>
      <c r="G149" s="314"/>
      <c r="H149" s="312"/>
      <c r="I149" s="312"/>
      <c r="J149" s="312" t="s">
        <v>1760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1764</v>
      </c>
      <c r="D151" s="295"/>
      <c r="E151" s="295"/>
      <c r="F151" s="348" t="s">
        <v>1761</v>
      </c>
      <c r="G151" s="295"/>
      <c r="H151" s="347" t="s">
        <v>1801</v>
      </c>
      <c r="I151" s="347" t="s">
        <v>1763</v>
      </c>
      <c r="J151" s="347">
        <v>120</v>
      </c>
      <c r="K151" s="343"/>
    </row>
    <row r="152" s="1" customFormat="1" ht="15" customHeight="1">
      <c r="B152" s="320"/>
      <c r="C152" s="347" t="s">
        <v>1810</v>
      </c>
      <c r="D152" s="295"/>
      <c r="E152" s="295"/>
      <c r="F152" s="348" t="s">
        <v>1761</v>
      </c>
      <c r="G152" s="295"/>
      <c r="H152" s="347" t="s">
        <v>1821</v>
      </c>
      <c r="I152" s="347" t="s">
        <v>1763</v>
      </c>
      <c r="J152" s="347" t="s">
        <v>1812</v>
      </c>
      <c r="K152" s="343"/>
    </row>
    <row r="153" s="1" customFormat="1" ht="15" customHeight="1">
      <c r="B153" s="320"/>
      <c r="C153" s="347" t="s">
        <v>95</v>
      </c>
      <c r="D153" s="295"/>
      <c r="E153" s="295"/>
      <c r="F153" s="348" t="s">
        <v>1761</v>
      </c>
      <c r="G153" s="295"/>
      <c r="H153" s="347" t="s">
        <v>1822</v>
      </c>
      <c r="I153" s="347" t="s">
        <v>1763</v>
      </c>
      <c r="J153" s="347" t="s">
        <v>1812</v>
      </c>
      <c r="K153" s="343"/>
    </row>
    <row r="154" s="1" customFormat="1" ht="15" customHeight="1">
      <c r="B154" s="320"/>
      <c r="C154" s="347" t="s">
        <v>1766</v>
      </c>
      <c r="D154" s="295"/>
      <c r="E154" s="295"/>
      <c r="F154" s="348" t="s">
        <v>1767</v>
      </c>
      <c r="G154" s="295"/>
      <c r="H154" s="347" t="s">
        <v>1801</v>
      </c>
      <c r="I154" s="347" t="s">
        <v>1763</v>
      </c>
      <c r="J154" s="347">
        <v>50</v>
      </c>
      <c r="K154" s="343"/>
    </row>
    <row r="155" s="1" customFormat="1" ht="15" customHeight="1">
      <c r="B155" s="320"/>
      <c r="C155" s="347" t="s">
        <v>1769</v>
      </c>
      <c r="D155" s="295"/>
      <c r="E155" s="295"/>
      <c r="F155" s="348" t="s">
        <v>1761</v>
      </c>
      <c r="G155" s="295"/>
      <c r="H155" s="347" t="s">
        <v>1801</v>
      </c>
      <c r="I155" s="347" t="s">
        <v>1771</v>
      </c>
      <c r="J155" s="347"/>
      <c r="K155" s="343"/>
    </row>
    <row r="156" s="1" customFormat="1" ht="15" customHeight="1">
      <c r="B156" s="320"/>
      <c r="C156" s="347" t="s">
        <v>1780</v>
      </c>
      <c r="D156" s="295"/>
      <c r="E156" s="295"/>
      <c r="F156" s="348" t="s">
        <v>1767</v>
      </c>
      <c r="G156" s="295"/>
      <c r="H156" s="347" t="s">
        <v>1801</v>
      </c>
      <c r="I156" s="347" t="s">
        <v>1763</v>
      </c>
      <c r="J156" s="347">
        <v>50</v>
      </c>
      <c r="K156" s="343"/>
    </row>
    <row r="157" s="1" customFormat="1" ht="15" customHeight="1">
      <c r="B157" s="320"/>
      <c r="C157" s="347" t="s">
        <v>1788</v>
      </c>
      <c r="D157" s="295"/>
      <c r="E157" s="295"/>
      <c r="F157" s="348" t="s">
        <v>1767</v>
      </c>
      <c r="G157" s="295"/>
      <c r="H157" s="347" t="s">
        <v>1801</v>
      </c>
      <c r="I157" s="347" t="s">
        <v>1763</v>
      </c>
      <c r="J157" s="347">
        <v>50</v>
      </c>
      <c r="K157" s="343"/>
    </row>
    <row r="158" s="1" customFormat="1" ht="15" customHeight="1">
      <c r="B158" s="320"/>
      <c r="C158" s="347" t="s">
        <v>1786</v>
      </c>
      <c r="D158" s="295"/>
      <c r="E158" s="295"/>
      <c r="F158" s="348" t="s">
        <v>1767</v>
      </c>
      <c r="G158" s="295"/>
      <c r="H158" s="347" t="s">
        <v>1801</v>
      </c>
      <c r="I158" s="347" t="s">
        <v>1763</v>
      </c>
      <c r="J158" s="347">
        <v>50</v>
      </c>
      <c r="K158" s="343"/>
    </row>
    <row r="159" s="1" customFormat="1" ht="15" customHeight="1">
      <c r="B159" s="320"/>
      <c r="C159" s="347" t="s">
        <v>103</v>
      </c>
      <c r="D159" s="295"/>
      <c r="E159" s="295"/>
      <c r="F159" s="348" t="s">
        <v>1761</v>
      </c>
      <c r="G159" s="295"/>
      <c r="H159" s="347" t="s">
        <v>1823</v>
      </c>
      <c r="I159" s="347" t="s">
        <v>1763</v>
      </c>
      <c r="J159" s="347" t="s">
        <v>1824</v>
      </c>
      <c r="K159" s="343"/>
    </row>
    <row r="160" s="1" customFormat="1" ht="15" customHeight="1">
      <c r="B160" s="320"/>
      <c r="C160" s="347" t="s">
        <v>1825</v>
      </c>
      <c r="D160" s="295"/>
      <c r="E160" s="295"/>
      <c r="F160" s="348" t="s">
        <v>1761</v>
      </c>
      <c r="G160" s="295"/>
      <c r="H160" s="347" t="s">
        <v>1826</v>
      </c>
      <c r="I160" s="347" t="s">
        <v>1796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1827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1755</v>
      </c>
      <c r="D166" s="310"/>
      <c r="E166" s="310"/>
      <c r="F166" s="310" t="s">
        <v>1756</v>
      </c>
      <c r="G166" s="352"/>
      <c r="H166" s="353" t="s">
        <v>64</v>
      </c>
      <c r="I166" s="353" t="s">
        <v>67</v>
      </c>
      <c r="J166" s="310" t="s">
        <v>1757</v>
      </c>
      <c r="K166" s="287"/>
    </row>
    <row r="167" s="1" customFormat="1" ht="17.25" customHeight="1">
      <c r="B167" s="288"/>
      <c r="C167" s="312" t="s">
        <v>1758</v>
      </c>
      <c r="D167" s="312"/>
      <c r="E167" s="312"/>
      <c r="F167" s="313" t="s">
        <v>1759</v>
      </c>
      <c r="G167" s="354"/>
      <c r="H167" s="355"/>
      <c r="I167" s="355"/>
      <c r="J167" s="312" t="s">
        <v>1760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1764</v>
      </c>
      <c r="D169" s="295"/>
      <c r="E169" s="295"/>
      <c r="F169" s="318" t="s">
        <v>1761</v>
      </c>
      <c r="G169" s="295"/>
      <c r="H169" s="295" t="s">
        <v>1801</v>
      </c>
      <c r="I169" s="295" t="s">
        <v>1763</v>
      </c>
      <c r="J169" s="295">
        <v>120</v>
      </c>
      <c r="K169" s="343"/>
    </row>
    <row r="170" s="1" customFormat="1" ht="15" customHeight="1">
      <c r="B170" s="320"/>
      <c r="C170" s="295" t="s">
        <v>1810</v>
      </c>
      <c r="D170" s="295"/>
      <c r="E170" s="295"/>
      <c r="F170" s="318" t="s">
        <v>1761</v>
      </c>
      <c r="G170" s="295"/>
      <c r="H170" s="295" t="s">
        <v>1811</v>
      </c>
      <c r="I170" s="295" t="s">
        <v>1763</v>
      </c>
      <c r="J170" s="295" t="s">
        <v>1812</v>
      </c>
      <c r="K170" s="343"/>
    </row>
    <row r="171" s="1" customFormat="1" ht="15" customHeight="1">
      <c r="B171" s="320"/>
      <c r="C171" s="295" t="s">
        <v>95</v>
      </c>
      <c r="D171" s="295"/>
      <c r="E171" s="295"/>
      <c r="F171" s="318" t="s">
        <v>1761</v>
      </c>
      <c r="G171" s="295"/>
      <c r="H171" s="295" t="s">
        <v>1828</v>
      </c>
      <c r="I171" s="295" t="s">
        <v>1763</v>
      </c>
      <c r="J171" s="295" t="s">
        <v>1812</v>
      </c>
      <c r="K171" s="343"/>
    </row>
    <row r="172" s="1" customFormat="1" ht="15" customHeight="1">
      <c r="B172" s="320"/>
      <c r="C172" s="295" t="s">
        <v>1766</v>
      </c>
      <c r="D172" s="295"/>
      <c r="E172" s="295"/>
      <c r="F172" s="318" t="s">
        <v>1767</v>
      </c>
      <c r="G172" s="295"/>
      <c r="H172" s="295" t="s">
        <v>1828</v>
      </c>
      <c r="I172" s="295" t="s">
        <v>1763</v>
      </c>
      <c r="J172" s="295">
        <v>50</v>
      </c>
      <c r="K172" s="343"/>
    </row>
    <row r="173" s="1" customFormat="1" ht="15" customHeight="1">
      <c r="B173" s="320"/>
      <c r="C173" s="295" t="s">
        <v>1769</v>
      </c>
      <c r="D173" s="295"/>
      <c r="E173" s="295"/>
      <c r="F173" s="318" t="s">
        <v>1761</v>
      </c>
      <c r="G173" s="295"/>
      <c r="H173" s="295" t="s">
        <v>1828</v>
      </c>
      <c r="I173" s="295" t="s">
        <v>1771</v>
      </c>
      <c r="J173" s="295"/>
      <c r="K173" s="343"/>
    </row>
    <row r="174" s="1" customFormat="1" ht="15" customHeight="1">
      <c r="B174" s="320"/>
      <c r="C174" s="295" t="s">
        <v>1780</v>
      </c>
      <c r="D174" s="295"/>
      <c r="E174" s="295"/>
      <c r="F174" s="318" t="s">
        <v>1767</v>
      </c>
      <c r="G174" s="295"/>
      <c r="H174" s="295" t="s">
        <v>1828</v>
      </c>
      <c r="I174" s="295" t="s">
        <v>1763</v>
      </c>
      <c r="J174" s="295">
        <v>50</v>
      </c>
      <c r="K174" s="343"/>
    </row>
    <row r="175" s="1" customFormat="1" ht="15" customHeight="1">
      <c r="B175" s="320"/>
      <c r="C175" s="295" t="s">
        <v>1788</v>
      </c>
      <c r="D175" s="295"/>
      <c r="E175" s="295"/>
      <c r="F175" s="318" t="s">
        <v>1767</v>
      </c>
      <c r="G175" s="295"/>
      <c r="H175" s="295" t="s">
        <v>1828</v>
      </c>
      <c r="I175" s="295" t="s">
        <v>1763</v>
      </c>
      <c r="J175" s="295">
        <v>50</v>
      </c>
      <c r="K175" s="343"/>
    </row>
    <row r="176" s="1" customFormat="1" ht="15" customHeight="1">
      <c r="B176" s="320"/>
      <c r="C176" s="295" t="s">
        <v>1786</v>
      </c>
      <c r="D176" s="295"/>
      <c r="E176" s="295"/>
      <c r="F176" s="318" t="s">
        <v>1767</v>
      </c>
      <c r="G176" s="295"/>
      <c r="H176" s="295" t="s">
        <v>1828</v>
      </c>
      <c r="I176" s="295" t="s">
        <v>1763</v>
      </c>
      <c r="J176" s="295">
        <v>50</v>
      </c>
      <c r="K176" s="343"/>
    </row>
    <row r="177" s="1" customFormat="1" ht="15" customHeight="1">
      <c r="B177" s="320"/>
      <c r="C177" s="295" t="s">
        <v>125</v>
      </c>
      <c r="D177" s="295"/>
      <c r="E177" s="295"/>
      <c r="F177" s="318" t="s">
        <v>1761</v>
      </c>
      <c r="G177" s="295"/>
      <c r="H177" s="295" t="s">
        <v>1829</v>
      </c>
      <c r="I177" s="295" t="s">
        <v>1830</v>
      </c>
      <c r="J177" s="295"/>
      <c r="K177" s="343"/>
    </row>
    <row r="178" s="1" customFormat="1" ht="15" customHeight="1">
      <c r="B178" s="320"/>
      <c r="C178" s="295" t="s">
        <v>67</v>
      </c>
      <c r="D178" s="295"/>
      <c r="E178" s="295"/>
      <c r="F178" s="318" t="s">
        <v>1761</v>
      </c>
      <c r="G178" s="295"/>
      <c r="H178" s="295" t="s">
        <v>1831</v>
      </c>
      <c r="I178" s="295" t="s">
        <v>1832</v>
      </c>
      <c r="J178" s="295">
        <v>1</v>
      </c>
      <c r="K178" s="343"/>
    </row>
    <row r="179" s="1" customFormat="1" ht="15" customHeight="1">
      <c r="B179" s="320"/>
      <c r="C179" s="295" t="s">
        <v>63</v>
      </c>
      <c r="D179" s="295"/>
      <c r="E179" s="295"/>
      <c r="F179" s="318" t="s">
        <v>1761</v>
      </c>
      <c r="G179" s="295"/>
      <c r="H179" s="295" t="s">
        <v>1833</v>
      </c>
      <c r="I179" s="295" t="s">
        <v>1763</v>
      </c>
      <c r="J179" s="295">
        <v>20</v>
      </c>
      <c r="K179" s="343"/>
    </row>
    <row r="180" s="1" customFormat="1" ht="15" customHeight="1">
      <c r="B180" s="320"/>
      <c r="C180" s="295" t="s">
        <v>64</v>
      </c>
      <c r="D180" s="295"/>
      <c r="E180" s="295"/>
      <c r="F180" s="318" t="s">
        <v>1761</v>
      </c>
      <c r="G180" s="295"/>
      <c r="H180" s="295" t="s">
        <v>1834</v>
      </c>
      <c r="I180" s="295" t="s">
        <v>1763</v>
      </c>
      <c r="J180" s="295">
        <v>255</v>
      </c>
      <c r="K180" s="343"/>
    </row>
    <row r="181" s="1" customFormat="1" ht="15" customHeight="1">
      <c r="B181" s="320"/>
      <c r="C181" s="295" t="s">
        <v>126</v>
      </c>
      <c r="D181" s="295"/>
      <c r="E181" s="295"/>
      <c r="F181" s="318" t="s">
        <v>1761</v>
      </c>
      <c r="G181" s="295"/>
      <c r="H181" s="295" t="s">
        <v>1725</v>
      </c>
      <c r="I181" s="295" t="s">
        <v>1763</v>
      </c>
      <c r="J181" s="295">
        <v>10</v>
      </c>
      <c r="K181" s="343"/>
    </row>
    <row r="182" s="1" customFormat="1" ht="15" customHeight="1">
      <c r="B182" s="320"/>
      <c r="C182" s="295" t="s">
        <v>127</v>
      </c>
      <c r="D182" s="295"/>
      <c r="E182" s="295"/>
      <c r="F182" s="318" t="s">
        <v>1761</v>
      </c>
      <c r="G182" s="295"/>
      <c r="H182" s="295" t="s">
        <v>1835</v>
      </c>
      <c r="I182" s="295" t="s">
        <v>1796</v>
      </c>
      <c r="J182" s="295"/>
      <c r="K182" s="343"/>
    </row>
    <row r="183" s="1" customFormat="1" ht="15" customHeight="1">
      <c r="B183" s="320"/>
      <c r="C183" s="295" t="s">
        <v>1836</v>
      </c>
      <c r="D183" s="295"/>
      <c r="E183" s="295"/>
      <c r="F183" s="318" t="s">
        <v>1761</v>
      </c>
      <c r="G183" s="295"/>
      <c r="H183" s="295" t="s">
        <v>1837</v>
      </c>
      <c r="I183" s="295" t="s">
        <v>1796</v>
      </c>
      <c r="J183" s="295"/>
      <c r="K183" s="343"/>
    </row>
    <row r="184" s="1" customFormat="1" ht="15" customHeight="1">
      <c r="B184" s="320"/>
      <c r="C184" s="295" t="s">
        <v>1825</v>
      </c>
      <c r="D184" s="295"/>
      <c r="E184" s="295"/>
      <c r="F184" s="318" t="s">
        <v>1761</v>
      </c>
      <c r="G184" s="295"/>
      <c r="H184" s="295" t="s">
        <v>1838</v>
      </c>
      <c r="I184" s="295" t="s">
        <v>1796</v>
      </c>
      <c r="J184" s="295"/>
      <c r="K184" s="343"/>
    </row>
    <row r="185" s="1" customFormat="1" ht="15" customHeight="1">
      <c r="B185" s="320"/>
      <c r="C185" s="295" t="s">
        <v>129</v>
      </c>
      <c r="D185" s="295"/>
      <c r="E185" s="295"/>
      <c r="F185" s="318" t="s">
        <v>1767</v>
      </c>
      <c r="G185" s="295"/>
      <c r="H185" s="295" t="s">
        <v>1839</v>
      </c>
      <c r="I185" s="295" t="s">
        <v>1763</v>
      </c>
      <c r="J185" s="295">
        <v>50</v>
      </c>
      <c r="K185" s="343"/>
    </row>
    <row r="186" s="1" customFormat="1" ht="15" customHeight="1">
      <c r="B186" s="320"/>
      <c r="C186" s="295" t="s">
        <v>1840</v>
      </c>
      <c r="D186" s="295"/>
      <c r="E186" s="295"/>
      <c r="F186" s="318" t="s">
        <v>1767</v>
      </c>
      <c r="G186" s="295"/>
      <c r="H186" s="295" t="s">
        <v>1841</v>
      </c>
      <c r="I186" s="295" t="s">
        <v>1842</v>
      </c>
      <c r="J186" s="295"/>
      <c r="K186" s="343"/>
    </row>
    <row r="187" s="1" customFormat="1" ht="15" customHeight="1">
      <c r="B187" s="320"/>
      <c r="C187" s="295" t="s">
        <v>1843</v>
      </c>
      <c r="D187" s="295"/>
      <c r="E187" s="295"/>
      <c r="F187" s="318" t="s">
        <v>1767</v>
      </c>
      <c r="G187" s="295"/>
      <c r="H187" s="295" t="s">
        <v>1844</v>
      </c>
      <c r="I187" s="295" t="s">
        <v>1842</v>
      </c>
      <c r="J187" s="295"/>
      <c r="K187" s="343"/>
    </row>
    <row r="188" s="1" customFormat="1" ht="15" customHeight="1">
      <c r="B188" s="320"/>
      <c r="C188" s="295" t="s">
        <v>1845</v>
      </c>
      <c r="D188" s="295"/>
      <c r="E188" s="295"/>
      <c r="F188" s="318" t="s">
        <v>1767</v>
      </c>
      <c r="G188" s="295"/>
      <c r="H188" s="295" t="s">
        <v>1846</v>
      </c>
      <c r="I188" s="295" t="s">
        <v>1842</v>
      </c>
      <c r="J188" s="295"/>
      <c r="K188" s="343"/>
    </row>
    <row r="189" s="1" customFormat="1" ht="15" customHeight="1">
      <c r="B189" s="320"/>
      <c r="C189" s="356" t="s">
        <v>1847</v>
      </c>
      <c r="D189" s="295"/>
      <c r="E189" s="295"/>
      <c r="F189" s="318" t="s">
        <v>1767</v>
      </c>
      <c r="G189" s="295"/>
      <c r="H189" s="295" t="s">
        <v>1848</v>
      </c>
      <c r="I189" s="295" t="s">
        <v>1849</v>
      </c>
      <c r="J189" s="357" t="s">
        <v>1850</v>
      </c>
      <c r="K189" s="343"/>
    </row>
    <row r="190" s="1" customFormat="1" ht="15" customHeight="1">
      <c r="B190" s="320"/>
      <c r="C190" s="356" t="s">
        <v>52</v>
      </c>
      <c r="D190" s="295"/>
      <c r="E190" s="295"/>
      <c r="F190" s="318" t="s">
        <v>1761</v>
      </c>
      <c r="G190" s="295"/>
      <c r="H190" s="292" t="s">
        <v>1851</v>
      </c>
      <c r="I190" s="295" t="s">
        <v>1852</v>
      </c>
      <c r="J190" s="295"/>
      <c r="K190" s="343"/>
    </row>
    <row r="191" s="1" customFormat="1" ht="15" customHeight="1">
      <c r="B191" s="320"/>
      <c r="C191" s="356" t="s">
        <v>1853</v>
      </c>
      <c r="D191" s="295"/>
      <c r="E191" s="295"/>
      <c r="F191" s="318" t="s">
        <v>1761</v>
      </c>
      <c r="G191" s="295"/>
      <c r="H191" s="295" t="s">
        <v>1854</v>
      </c>
      <c r="I191" s="295" t="s">
        <v>1796</v>
      </c>
      <c r="J191" s="295"/>
      <c r="K191" s="343"/>
    </row>
    <row r="192" s="1" customFormat="1" ht="15" customHeight="1">
      <c r="B192" s="320"/>
      <c r="C192" s="356" t="s">
        <v>1855</v>
      </c>
      <c r="D192" s="295"/>
      <c r="E192" s="295"/>
      <c r="F192" s="318" t="s">
        <v>1761</v>
      </c>
      <c r="G192" s="295"/>
      <c r="H192" s="295" t="s">
        <v>1856</v>
      </c>
      <c r="I192" s="295" t="s">
        <v>1796</v>
      </c>
      <c r="J192" s="295"/>
      <c r="K192" s="343"/>
    </row>
    <row r="193" s="1" customFormat="1" ht="15" customHeight="1">
      <c r="B193" s="320"/>
      <c r="C193" s="356" t="s">
        <v>1857</v>
      </c>
      <c r="D193" s="295"/>
      <c r="E193" s="295"/>
      <c r="F193" s="318" t="s">
        <v>1767</v>
      </c>
      <c r="G193" s="295"/>
      <c r="H193" s="295" t="s">
        <v>1858</v>
      </c>
      <c r="I193" s="295" t="s">
        <v>1796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1859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1860</v>
      </c>
      <c r="D200" s="359"/>
      <c r="E200" s="359"/>
      <c r="F200" s="359" t="s">
        <v>1861</v>
      </c>
      <c r="G200" s="360"/>
      <c r="H200" s="359" t="s">
        <v>1862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1852</v>
      </c>
      <c r="D202" s="295"/>
      <c r="E202" s="295"/>
      <c r="F202" s="318" t="s">
        <v>53</v>
      </c>
      <c r="G202" s="295"/>
      <c r="H202" s="295" t="s">
        <v>1863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54</v>
      </c>
      <c r="G203" s="295"/>
      <c r="H203" s="295" t="s">
        <v>1864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57</v>
      </c>
      <c r="G204" s="295"/>
      <c r="H204" s="295" t="s">
        <v>1865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55</v>
      </c>
      <c r="G205" s="295"/>
      <c r="H205" s="295" t="s">
        <v>1866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56</v>
      </c>
      <c r="G206" s="295"/>
      <c r="H206" s="295" t="s">
        <v>1867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1808</v>
      </c>
      <c r="D208" s="295"/>
      <c r="E208" s="295"/>
      <c r="F208" s="318" t="s">
        <v>88</v>
      </c>
      <c r="G208" s="295"/>
      <c r="H208" s="295" t="s">
        <v>1868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1704</v>
      </c>
      <c r="G209" s="295"/>
      <c r="H209" s="295" t="s">
        <v>1705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1702</v>
      </c>
      <c r="G210" s="295"/>
      <c r="H210" s="295" t="s">
        <v>1869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1706</v>
      </c>
      <c r="G211" s="356"/>
      <c r="H211" s="347" t="s">
        <v>1707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1708</v>
      </c>
      <c r="G212" s="356"/>
      <c r="H212" s="347" t="s">
        <v>1649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1832</v>
      </c>
      <c r="D214" s="295"/>
      <c r="E214" s="295"/>
      <c r="F214" s="318">
        <v>1</v>
      </c>
      <c r="G214" s="356"/>
      <c r="H214" s="347" t="s">
        <v>1870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1871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1872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1873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volduchy-prace\sopatrny</dc:creator>
  <cp:lastModifiedBy>volduchy-prace\sopatrny</cp:lastModifiedBy>
  <dcterms:created xsi:type="dcterms:W3CDTF">2022-04-14T09:41:44Z</dcterms:created>
  <dcterms:modified xsi:type="dcterms:W3CDTF">2022-04-14T09:41:55Z</dcterms:modified>
</cp:coreProperties>
</file>